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FINANCIJSKI PLAN-poslat poštom\"/>
    </mc:Choice>
  </mc:AlternateContent>
  <xr:revisionPtr revIDLastSave="0" documentId="13_ncr:1_{75489AE0-C359-425B-AEB8-FA79845B47C2}" xr6:coauthVersionLast="46" xr6:coauthVersionMax="46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Sažetak općeg dijela" sheetId="9" r:id="rId1"/>
    <sheet name="Opći dio - Prihodi" sheetId="7" r:id="rId2"/>
    <sheet name="Opći dio - Rashodi" sheetId="6" r:id="rId3"/>
    <sheet name="Plan prihoda po izvorima" sheetId="10" r:id="rId4"/>
    <sheet name="Plan rashoda po izvorima" sheetId="11" r:id="rId5"/>
  </sheets>
  <definedNames>
    <definedName name="_xlnm._FilterDatabase" localSheetId="1" hidden="1">'Opći dio - Prihodi'!$A$2:$F$31</definedName>
    <definedName name="_xlnm._FilterDatabase" localSheetId="2" hidden="1">'Opći dio - Rashodi'!$A$2:$F$45</definedName>
    <definedName name="_xlnm.Print_Area" localSheetId="0">'Sažetak općeg dijela'!$A$2:$H$26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1" l="1"/>
  <c r="P36" i="11"/>
  <c r="C36" i="11" s="1"/>
  <c r="P35" i="11"/>
  <c r="C35" i="11"/>
  <c r="P34" i="11"/>
  <c r="C34" i="11" s="1"/>
  <c r="C33" i="11" s="1"/>
  <c r="O33" i="11"/>
  <c r="N33" i="11"/>
  <c r="M33" i="11"/>
  <c r="L33" i="11"/>
  <c r="K33" i="11"/>
  <c r="J33" i="11"/>
  <c r="I33" i="11"/>
  <c r="H33" i="11"/>
  <c r="G33" i="11"/>
  <c r="F33" i="11"/>
  <c r="E33" i="11"/>
  <c r="P32" i="11"/>
  <c r="C32" i="11" s="1"/>
  <c r="P31" i="11"/>
  <c r="C31" i="11" s="1"/>
  <c r="P30" i="11"/>
  <c r="C30" i="11" s="1"/>
  <c r="P29" i="11"/>
  <c r="C29" i="11" s="1"/>
  <c r="P28" i="11"/>
  <c r="C28" i="11" s="1"/>
  <c r="O27" i="11"/>
  <c r="O26" i="11" s="1"/>
  <c r="N27" i="11"/>
  <c r="N26" i="11" s="1"/>
  <c r="M27" i="11"/>
  <c r="L27" i="11"/>
  <c r="K27" i="11"/>
  <c r="J27" i="11"/>
  <c r="J26" i="11" s="1"/>
  <c r="I27" i="11"/>
  <c r="H27" i="11"/>
  <c r="G27" i="11"/>
  <c r="F27" i="11"/>
  <c r="F26" i="11" s="1"/>
  <c r="E27" i="11"/>
  <c r="M26" i="11"/>
  <c r="L26" i="11"/>
  <c r="K26" i="11"/>
  <c r="I26" i="11"/>
  <c r="H26" i="11"/>
  <c r="G26" i="11"/>
  <c r="E26" i="11"/>
  <c r="D26" i="11"/>
  <c r="P25" i="11"/>
  <c r="C25" i="11" s="1"/>
  <c r="C24" i="11" s="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P23" i="11"/>
  <c r="C23" i="11" s="1"/>
  <c r="C22" i="11" s="1"/>
  <c r="P22" i="11"/>
  <c r="O22" i="11"/>
  <c r="N22" i="11"/>
  <c r="M22" i="11"/>
  <c r="L22" i="11"/>
  <c r="K22" i="11"/>
  <c r="J22" i="11"/>
  <c r="I22" i="11"/>
  <c r="H22" i="11"/>
  <c r="G22" i="11"/>
  <c r="F22" i="11"/>
  <c r="E22" i="11"/>
  <c r="P21" i="11"/>
  <c r="C21" i="11" s="1"/>
  <c r="C20" i="11" s="1"/>
  <c r="O20" i="11"/>
  <c r="N20" i="11"/>
  <c r="N7" i="11" s="1"/>
  <c r="N6" i="11" s="1"/>
  <c r="M20" i="11"/>
  <c r="L20" i="11"/>
  <c r="K20" i="11"/>
  <c r="J20" i="11"/>
  <c r="I20" i="11"/>
  <c r="H20" i="11"/>
  <c r="G20" i="11"/>
  <c r="F20" i="11"/>
  <c r="E20" i="11"/>
  <c r="P19" i="11"/>
  <c r="P18" i="11" s="1"/>
  <c r="O18" i="11"/>
  <c r="N18" i="11"/>
  <c r="M18" i="11"/>
  <c r="M7" i="11" s="1"/>
  <c r="M6" i="11" s="1"/>
  <c r="L18" i="11"/>
  <c r="K18" i="11"/>
  <c r="J18" i="11"/>
  <c r="I18" i="11"/>
  <c r="I7" i="11" s="1"/>
  <c r="I6" i="11" s="1"/>
  <c r="H18" i="11"/>
  <c r="G18" i="11"/>
  <c r="F18" i="11"/>
  <c r="E18" i="11"/>
  <c r="P17" i="11"/>
  <c r="C17" i="11" s="1"/>
  <c r="P16" i="11"/>
  <c r="C16" i="11" s="1"/>
  <c r="P15" i="11"/>
  <c r="C15" i="11" s="1"/>
  <c r="P14" i="11"/>
  <c r="C14" i="11" s="1"/>
  <c r="P13" i="11"/>
  <c r="C13" i="11" s="1"/>
  <c r="O12" i="11"/>
  <c r="N12" i="11"/>
  <c r="M12" i="11"/>
  <c r="L12" i="11"/>
  <c r="K12" i="11"/>
  <c r="I12" i="11"/>
  <c r="H12" i="11"/>
  <c r="G12" i="11"/>
  <c r="F12" i="11"/>
  <c r="E12" i="11"/>
  <c r="P11" i="11"/>
  <c r="C11" i="11" s="1"/>
  <c r="P10" i="11"/>
  <c r="C10" i="11"/>
  <c r="P9" i="11"/>
  <c r="O8" i="11"/>
  <c r="O7" i="11" s="1"/>
  <c r="N8" i="11"/>
  <c r="M8" i="11"/>
  <c r="L8" i="11"/>
  <c r="K8" i="11"/>
  <c r="K7" i="11" s="1"/>
  <c r="K6" i="11" s="1"/>
  <c r="J8" i="11"/>
  <c r="I8" i="11"/>
  <c r="H8" i="11"/>
  <c r="G8" i="11"/>
  <c r="G7" i="11" s="1"/>
  <c r="G6" i="11" s="1"/>
  <c r="F8" i="11"/>
  <c r="E8" i="11"/>
  <c r="L7" i="11"/>
  <c r="L6" i="11" s="1"/>
  <c r="H7" i="11"/>
  <c r="H6" i="11" s="1"/>
  <c r="O6" i="11" l="1"/>
  <c r="J7" i="11"/>
  <c r="J6" i="11" s="1"/>
  <c r="P8" i="11"/>
  <c r="C9" i="11"/>
  <c r="C8" i="11" s="1"/>
  <c r="F7" i="11"/>
  <c r="F6" i="11" s="1"/>
  <c r="E6" i="11"/>
  <c r="C19" i="11"/>
  <c r="C18" i="11" s="1"/>
  <c r="P12" i="11"/>
  <c r="P7" i="11" s="1"/>
  <c r="C12" i="11"/>
  <c r="C7" i="11" s="1"/>
  <c r="C27" i="11"/>
  <c r="C26" i="11" s="1"/>
  <c r="P33" i="11"/>
  <c r="P20" i="11"/>
  <c r="P27" i="11"/>
  <c r="P26" i="11" s="1"/>
  <c r="C6" i="11" l="1"/>
  <c r="P6" i="11"/>
  <c r="H76" i="10"/>
  <c r="G76" i="10"/>
  <c r="F76" i="10"/>
  <c r="E76" i="10"/>
  <c r="D76" i="10"/>
  <c r="C76" i="10"/>
  <c r="B76" i="10"/>
  <c r="H49" i="10"/>
  <c r="G49" i="10"/>
  <c r="F49" i="10"/>
  <c r="E49" i="10"/>
  <c r="D49" i="10"/>
  <c r="C49" i="10"/>
  <c r="B49" i="10"/>
  <c r="H24" i="10"/>
  <c r="G24" i="10"/>
  <c r="F24" i="10"/>
  <c r="E24" i="10"/>
  <c r="D24" i="10"/>
  <c r="C24" i="10"/>
  <c r="B24" i="10"/>
  <c r="B50" i="10" l="1"/>
  <c r="B77" i="10"/>
  <c r="B25" i="10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H22" i="9" l="1"/>
  <c r="G22" i="9"/>
  <c r="F22" i="9"/>
  <c r="H10" i="9"/>
  <c r="G10" i="9"/>
  <c r="F10" i="9"/>
  <c r="H7" i="9"/>
  <c r="G7" i="9"/>
  <c r="F7" i="9"/>
  <c r="H13" i="9" l="1"/>
  <c r="H24" i="9" s="1"/>
  <c r="F13" i="9"/>
  <c r="F24" i="9" s="1"/>
  <c r="G13" i="9"/>
  <c r="G24" i="9" s="1"/>
  <c r="E44" i="6"/>
  <c r="F44" i="6"/>
  <c r="D44" i="6"/>
  <c r="E42" i="6"/>
  <c r="F42" i="6"/>
  <c r="D42" i="6"/>
  <c r="D36" i="6"/>
  <c r="D21" i="6"/>
  <c r="D17" i="6"/>
  <c r="D38" i="6" l="1"/>
  <c r="D41" i="6"/>
  <c r="F41" i="6"/>
  <c r="E41" i="6"/>
  <c r="F17" i="6"/>
  <c r="E17" i="6"/>
  <c r="A7" i="7"/>
  <c r="A8" i="7"/>
  <c r="A31" i="7"/>
  <c r="A30" i="7"/>
  <c r="A29" i="7"/>
  <c r="A28" i="7"/>
  <c r="A27" i="7"/>
  <c r="A26" i="7"/>
  <c r="A25" i="7"/>
  <c r="F23" i="7"/>
  <c r="E23" i="7"/>
  <c r="D23" i="7"/>
  <c r="A24" i="7"/>
  <c r="A23" i="7"/>
  <c r="A22" i="7"/>
  <c r="F20" i="7"/>
  <c r="E20" i="7"/>
  <c r="D20" i="7"/>
  <c r="A21" i="7"/>
  <c r="A20" i="7"/>
  <c r="A19" i="7"/>
  <c r="A18" i="7"/>
  <c r="A17" i="7"/>
  <c r="A16" i="7"/>
  <c r="A15" i="7"/>
  <c r="A14" i="7"/>
  <c r="F12" i="7"/>
  <c r="E12" i="7"/>
  <c r="D12" i="7"/>
  <c r="A13" i="7"/>
  <c r="A12" i="7"/>
  <c r="A11" i="7"/>
  <c r="A10" i="7"/>
  <c r="A9" i="7"/>
  <c r="A6" i="7"/>
  <c r="A5" i="7"/>
  <c r="A4" i="7"/>
  <c r="A3" i="7"/>
  <c r="F38" i="6"/>
  <c r="E38" i="6"/>
  <c r="F36" i="6"/>
  <c r="E36" i="6"/>
  <c r="D27" i="6"/>
  <c r="A3" i="6"/>
  <c r="D23" i="6" l="1"/>
  <c r="E27" i="6"/>
  <c r="F27" i="6"/>
  <c r="D4" i="7"/>
  <c r="D19" i="6"/>
  <c r="E8" i="6"/>
  <c r="D14" i="6"/>
  <c r="F14" i="6"/>
  <c r="E4" i="6"/>
  <c r="D8" i="6"/>
  <c r="F8" i="6"/>
  <c r="F4" i="7"/>
  <c r="D9" i="7"/>
  <c r="E25" i="7"/>
  <c r="E22" i="7" s="1"/>
  <c r="E14" i="7"/>
  <c r="F17" i="7"/>
  <c r="D25" i="7"/>
  <c r="D22" i="7" s="1"/>
  <c r="F25" i="7"/>
  <c r="F22" i="7" s="1"/>
  <c r="F29" i="7"/>
  <c r="F28" i="7" s="1"/>
  <c r="D17" i="7"/>
  <c r="E17" i="7"/>
  <c r="D29" i="7"/>
  <c r="D28" i="7" s="1"/>
  <c r="E29" i="7"/>
  <c r="E28" i="7" s="1"/>
  <c r="D14" i="7"/>
  <c r="F14" i="7"/>
  <c r="E14" i="6"/>
  <c r="D4" i="6"/>
  <c r="F4" i="6"/>
  <c r="E23" i="6" l="1"/>
  <c r="E21" i="6" s="1"/>
  <c r="E19" i="6" s="1"/>
  <c r="E3" i="6" s="1"/>
  <c r="F23" i="6"/>
  <c r="F21" i="6" s="1"/>
  <c r="F19" i="6" s="1"/>
  <c r="F3" i="6" s="1"/>
  <c r="D3" i="6"/>
  <c r="F9" i="7"/>
  <c r="E9" i="7"/>
</calcChain>
</file>

<file path=xl/sharedStrings.xml><?xml version="1.0" encoding="utf-8"?>
<sst xmlns="http://schemas.openxmlformats.org/spreadsheetml/2006/main" count="231" uniqueCount="182">
  <si>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</si>
  <si>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</si>
  <si>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</si>
  <si>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</si>
  <si>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</si>
  <si>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</si>
  <si>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</si>
  <si>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</si>
  <si>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</si>
  <si>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</si>
  <si>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</si>
  <si>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</si>
  <si>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Pomoći</t>
  </si>
  <si>
    <t xml:space="preserve">Donacije 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</si>
  <si>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</si>
  <si>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</si>
  <si>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</si>
  <si>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</si>
  <si>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</si>
  <si>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</si>
  <si>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</si>
  <si>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</si>
  <si>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</si>
  <si>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</si>
  <si>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</si>
  <si>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</si>
  <si>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</si>
  <si>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</si>
  <si>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</si>
  <si>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</si>
  <si>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</si>
  <si>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</si>
  <si>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</si>
  <si>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</si>
  <si>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</si>
  <si>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</si>
  <si>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</si>
  <si>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len</t>
  </si>
  <si>
    <t>Račun iz računskog plana</t>
  </si>
  <si>
    <t>Račun iz raču.plana</t>
  </si>
  <si>
    <t>Dodatna ulaganja na građevinskim objektima</t>
  </si>
  <si>
    <t>3</t>
  </si>
  <si>
    <t>Rashodi poslovanja</t>
  </si>
  <si>
    <t>31</t>
  </si>
  <si>
    <t>311</t>
  </si>
  <si>
    <t>32</t>
  </si>
  <si>
    <t>321</t>
  </si>
  <si>
    <t>322</t>
  </si>
  <si>
    <t>323</t>
  </si>
  <si>
    <t>324</t>
  </si>
  <si>
    <t>Naknade troškova osobama izvan radnog odnosa</t>
  </si>
  <si>
    <t>329</t>
  </si>
  <si>
    <t>34</t>
  </si>
  <si>
    <t>Financijski rashodi</t>
  </si>
  <si>
    <t>342</t>
  </si>
  <si>
    <t>Kamate za primljene kredite i zajmove</t>
  </si>
  <si>
    <t>343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</si>
  <si>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</si>
  <si>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</si>
  <si>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</si>
  <si>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</si>
  <si>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</si>
  <si>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Ostali rashodi</t>
  </si>
  <si>
    <t>Kazne, penali i naknade štete</t>
  </si>
  <si>
    <t>4</t>
  </si>
  <si>
    <t>41</t>
  </si>
  <si>
    <t>Rashodi za nabavu neproizvedene dugotrajne imovine</t>
  </si>
  <si>
    <t>411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</si>
  <si>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</si>
  <si>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</si>
  <si>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</si>
  <si>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</si>
  <si>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</si>
  <si>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</si>
  <si>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</si>
  <si>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423</t>
  </si>
  <si>
    <t>Prijevozna sredstva</t>
  </si>
  <si>
    <t>424</t>
  </si>
  <si>
    <t>Višegodišnji nasadi i osnovno stado</t>
  </si>
  <si>
    <t>426</t>
  </si>
  <si>
    <t>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</si>
  <si>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</si>
  <si>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</si>
  <si>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</si>
  <si>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</si>
  <si>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44</t>
  </si>
  <si>
    <t>Rashodi za nabavu proizvedene kratkotrajne imovine</t>
  </si>
  <si>
    <t>441</t>
  </si>
  <si>
    <t>Rashodi za nabavu zaliha</t>
  </si>
  <si>
    <t>45</t>
  </si>
  <si>
    <t>Rashodi za dodatna ulaganja na nefinancijskoj imovini</t>
  </si>
  <si>
    <t>451</t>
  </si>
  <si>
    <t>Dodatna ulaganja na postrojenjima i opremi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</si>
  <si>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</si>
  <si>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</si>
  <si>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</si>
  <si>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</si>
  <si>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</si>
  <si>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</si>
  <si>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</si>
  <si>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</si>
  <si>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</si>
  <si>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</si>
  <si>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Prihodi poslovanja</t>
  </si>
  <si>
    <t>Pomoći iz inozemstva i od subjekata unutar općeg proračuna</t>
  </si>
  <si>
    <t>Pomoći od međunarodnih organizacija te institucija i tijela EU</t>
  </si>
  <si>
    <t>Pomoći proračunskim korisnicima iz proračuna koji im nije nadležan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</si>
  <si>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</si>
  <si>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</si>
  <si>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</si>
  <si>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</si>
  <si>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</si>
  <si>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</si>
  <si>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</si>
  <si>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</si>
  <si>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 i od HZZO-a na temelju ugovornih obaveza</t>
  </si>
  <si>
    <t xml:space="preserve">Prihodi iz nadležnog proračuna za financiranje redovne djelatnosti proračunskih korisnika 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</si>
  <si>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</si>
  <si>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</si>
  <si>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</si>
  <si>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</si>
  <si>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</si>
  <si>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</si>
  <si>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</si>
  <si>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</si>
  <si>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Prihodi od prodaje prijevoznih sredstava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</si>
  <si>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</si>
  <si>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</si>
  <si>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</si>
  <si>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zajmovi od drugih razina vlasti</t>
  </si>
  <si>
    <t>PRIHODI OD PRODAJE NEFINANCIJSKE IMOVINE</t>
  </si>
  <si>
    <t>Prijenosi između proračunskih korisnika istog proračuna</t>
  </si>
  <si>
    <t>Pomoći temeljem prijenosa EU sredstava</t>
  </si>
  <si>
    <t>369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</si>
  <si>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</si>
  <si>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</si>
  <si>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</si>
  <si>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</si>
  <si>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</si>
  <si>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plana
za 2022.</t>
  </si>
  <si>
    <t>Projekcija plana 
za 2023.</t>
  </si>
  <si>
    <t>Prijedlog plana 
za 2021</t>
  </si>
  <si>
    <t>Projekcija 2023.</t>
  </si>
  <si>
    <t>Prijedlog plana 
za 2022.</t>
  </si>
  <si>
    <t>Projekcija plana
za 2023.</t>
  </si>
  <si>
    <t>Projekcija plana 
za 2024+H6.</t>
  </si>
  <si>
    <t>PRIJEDLOG FINANCIJSKOG PLANA (proračunski korisnik) ZA 2022. I                                                                                                                                                PROJEKCIJA PLANA ZA  2023. I 2024. GODINU</t>
  </si>
  <si>
    <t>Plan 2022.</t>
  </si>
  <si>
    <t>Projekcija 2024.</t>
  </si>
  <si>
    <t>Projekcija plana 
za 2024.</t>
  </si>
  <si>
    <t>u kunama</t>
  </si>
  <si>
    <t>Opći prihodi i primici-</t>
  </si>
  <si>
    <t xml:space="preserve">Prihodi za posebne namjene </t>
  </si>
  <si>
    <t>Prihodi od prodaje  nefinancijske imovine i nadoknade šteta s osnova osiguranja</t>
  </si>
  <si>
    <t>Višak/Manjak iz prethodne godine</t>
  </si>
  <si>
    <t>Opći prihodi i primici                         DNŽ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</si>
  <si>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</si>
  <si>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</si>
  <si>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</si>
  <si>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</si>
  <si>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</si>
  <si>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Prihodi od nefinancijske imovine i nadoknade šteta s osnova osiguranja</t>
  </si>
  <si>
    <t>Višak iz prethodne godine</t>
  </si>
  <si>
    <t>UKUPNO</t>
  </si>
  <si>
    <t>Program</t>
  </si>
  <si>
    <t>A</t>
  </si>
  <si>
    <t>Naziv aktivnosti</t>
  </si>
  <si>
    <t>RASHODI POSLOVANJA</t>
  </si>
  <si>
    <t>Naknada troškova osobama izvan radnog odnosa</t>
  </si>
  <si>
    <t>Financijski  rashodi</t>
  </si>
  <si>
    <t>Pomoći dane u inozemstvo i unutar opće države</t>
  </si>
  <si>
    <t>Nagrade građanima i kućanstvima na temelju osiguranja i druge naknade</t>
  </si>
  <si>
    <t>Tekuće donacije</t>
  </si>
  <si>
    <t>Rashodi za nabavu proizvedene dugotrajne  imovine</t>
  </si>
  <si>
    <t>Rashodi za dodatna ulaganja na građevinskim objektima</t>
  </si>
  <si>
    <t>Rashodi za dodatna ulaganja na građevinskim objektima R1 446</t>
  </si>
  <si>
    <t>Rashodi za dodatna ulaganja na postrojenjima i opremi</t>
  </si>
  <si>
    <t>Rashodi za dodatna ulaganja na prijevoznim sredstvima</t>
  </si>
  <si>
    <t>Ukupno prihodi i primici za 2022</t>
  </si>
  <si>
    <t>Ukupno prihodi i primici za 2023</t>
  </si>
  <si>
    <t>Ukupno prihodi i primici za 2024</t>
  </si>
  <si>
    <t>PLAN RASHODA I IZDATAKA ZA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</si>
</sst>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7.5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0" fillId="0" borderId="0"/>
    <xf numFmtId="0" fontId="14" fillId="0" borderId="0"/>
    <xf numFmtId="0" fontId="21" fillId="0" borderId="0"/>
    <xf numFmtId="0" fontId="14" fillId="0" borderId="0"/>
  </cellStyleXfs>
  <cellXfs count="167">
    <xf numFmtId="0" fontId="0" fillId="0" borderId="0" xfId="0" applyNumberFormat="1" applyFill="1" applyBorder="1" applyAlignment="1" applyProtection="1"/>
    <xf numFmtId="3" fontId="21" fillId="0" borderId="0" xfId="0" applyNumberFormat="1" applyFont="1" applyFill="1" applyBorder="1" applyAlignment="1" applyProtection="1"/>
    <xf numFmtId="3" fontId="23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31" fillId="0" borderId="0" xfId="42" applyFont="1" applyAlignment="1">
      <alignment horizontal="right" vertical="center"/>
    </xf>
    <xf numFmtId="0" fontId="29" fillId="0" borderId="0" xfId="42" applyFont="1" applyAlignment="1">
      <alignment horizontal="right" vertical="center"/>
    </xf>
    <xf numFmtId="4" fontId="33" fillId="20" borderId="26" xfId="42" applyNumberFormat="1" applyFont="1" applyFill="1" applyBorder="1" applyAlignment="1">
      <alignment vertical="center" wrapText="1"/>
    </xf>
    <xf numFmtId="0" fontId="29" fillId="0" borderId="0" xfId="42" applyFont="1" applyAlignment="1">
      <alignment horizontal="left" indent="1"/>
    </xf>
    <xf numFmtId="0" fontId="34" fillId="0" borderId="0" xfId="42" applyFont="1" applyAlignment="1">
      <alignment horizontal="right" vertical="center"/>
    </xf>
    <xf numFmtId="0" fontId="34" fillId="0" borderId="0" xfId="42" applyFont="1" applyAlignment="1">
      <alignment horizontal="left" indent="1"/>
    </xf>
    <xf numFmtId="0" fontId="32" fillId="0" borderId="0" xfId="42" applyFont="1" applyAlignment="1">
      <alignment horizontal="left" vertical="center"/>
    </xf>
    <xf numFmtId="0" fontId="19" fillId="20" borderId="26" xfId="42" applyFont="1" applyFill="1" applyBorder="1" applyAlignment="1">
      <alignment horizontal="left" vertical="center" wrapText="1"/>
    </xf>
    <xf numFmtId="0" fontId="18" fillId="20" borderId="26" xfId="42" applyFont="1" applyFill="1" applyBorder="1" applyAlignment="1">
      <alignment horizontal="left" vertical="center" wrapText="1"/>
    </xf>
    <xf numFmtId="0" fontId="19" fillId="0" borderId="25" xfId="42" applyFont="1" applyBorder="1" applyAlignment="1">
      <alignment horizontal="center" vertical="center" wrapText="1"/>
    </xf>
    <xf numFmtId="0" fontId="31" fillId="0" borderId="0" xfId="42" applyFont="1" applyAlignment="1">
      <alignment horizontal="left" indent="1"/>
    </xf>
    <xf numFmtId="0" fontId="33" fillId="0" borderId="25" xfId="42" applyFont="1" applyBorder="1" applyAlignment="1">
      <alignment horizontal="center" vertical="center" wrapText="1"/>
    </xf>
    <xf numFmtId="4" fontId="35" fillId="20" borderId="26" xfId="42" applyNumberFormat="1" applyFont="1" applyFill="1" applyBorder="1" applyAlignment="1">
      <alignment vertical="center" wrapText="1"/>
    </xf>
    <xf numFmtId="0" fontId="31" fillId="0" borderId="0" xfId="42" applyFont="1" applyAlignment="1"/>
    <xf numFmtId="0" fontId="33" fillId="20" borderId="26" xfId="42" applyFont="1" applyFill="1" applyBorder="1" applyAlignment="1">
      <alignment horizontal="left" wrapText="1" indent="4"/>
    </xf>
    <xf numFmtId="4" fontId="33" fillId="20" borderId="26" xfId="42" applyNumberFormat="1" applyFont="1" applyFill="1" applyBorder="1" applyAlignment="1">
      <alignment horizontal="right" wrapText="1"/>
    </xf>
    <xf numFmtId="4" fontId="36" fillId="20" borderId="26" xfId="42" applyNumberFormat="1" applyFont="1" applyFill="1" applyBorder="1" applyAlignment="1">
      <alignment horizontal="right" wrapText="1"/>
    </xf>
    <xf numFmtId="4" fontId="35" fillId="20" borderId="26" xfId="42" applyNumberFormat="1" applyFont="1" applyFill="1" applyBorder="1" applyAlignment="1">
      <alignment horizontal="right" wrapText="1"/>
    </xf>
    <xf numFmtId="0" fontId="31" fillId="0" borderId="0" xfId="42" applyFont="1" applyAlignment="1">
      <alignment horizontal="right"/>
    </xf>
    <xf numFmtId="0" fontId="37" fillId="0" borderId="0" xfId="42" applyFont="1" applyAlignment="1">
      <alignment horizontal="right" vertical="center"/>
    </xf>
    <xf numFmtId="0" fontId="37" fillId="0" borderId="0" xfId="42" applyFont="1" applyAlignment="1">
      <alignment horizontal="left" indent="1"/>
    </xf>
    <xf numFmtId="0" fontId="33" fillId="0" borderId="25" xfId="42" applyFont="1" applyBorder="1" applyAlignment="1">
      <alignment horizontal="left" vertical="center" wrapText="1"/>
    </xf>
    <xf numFmtId="0" fontId="33" fillId="20" borderId="26" xfId="42" applyFont="1" applyFill="1" applyBorder="1" applyAlignment="1">
      <alignment horizontal="left" wrapText="1"/>
    </xf>
    <xf numFmtId="0" fontId="31" fillId="0" borderId="0" xfId="42" applyFont="1" applyAlignment="1">
      <alignment horizontal="left"/>
    </xf>
    <xf numFmtId="0" fontId="33" fillId="0" borderId="25" xfId="42" applyFont="1" applyBorder="1" applyAlignment="1">
      <alignment vertical="center" wrapText="1"/>
    </xf>
    <xf numFmtId="0" fontId="33" fillId="20" borderId="26" xfId="42" applyFont="1" applyFill="1" applyBorder="1" applyAlignment="1">
      <alignment wrapText="1"/>
    </xf>
    <xf numFmtId="0" fontId="31" fillId="0" borderId="0" xfId="42" applyFont="1" applyAlignment="1">
      <alignment horizontal="left" indent="1"/>
    </xf>
    <xf numFmtId="0" fontId="25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>
      <alignment wrapText="1"/>
    </xf>
    <xf numFmtId="0" fontId="24" fillId="0" borderId="22" xfId="0" quotePrefix="1" applyFont="1" applyBorder="1" applyAlignment="1">
      <alignment horizontal="left" wrapText="1"/>
    </xf>
    <xf numFmtId="0" fontId="24" fillId="0" borderId="11" xfId="0" quotePrefix="1" applyFont="1" applyBorder="1" applyAlignment="1">
      <alignment horizontal="left" wrapText="1"/>
    </xf>
    <xf numFmtId="0" fontId="24" fillId="0" borderId="11" xfId="0" quotePrefix="1" applyFont="1" applyBorder="1" applyAlignment="1">
      <alignment horizontal="center" wrapText="1"/>
    </xf>
    <xf numFmtId="0" fontId="24" fillId="0" borderId="11" xfId="0" quotePrefix="1" applyNumberFormat="1" applyFont="1" applyFill="1" applyBorder="1" applyAlignment="1" applyProtection="1">
      <alignment horizontal="left"/>
    </xf>
    <xf numFmtId="0" fontId="23" fillId="0" borderId="12" xfId="0" applyNumberFormat="1" applyFont="1" applyFill="1" applyBorder="1" applyAlignment="1" applyProtection="1">
      <alignment horizont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" fontId="24" fillId="23" borderId="12" xfId="0" applyNumberFormat="1" applyFont="1" applyFill="1" applyBorder="1" applyAlignment="1">
      <alignment horizontal="right"/>
    </xf>
    <xf numFmtId="0" fontId="23" fillId="0" borderId="0" xfId="0" applyFont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right"/>
    </xf>
    <xf numFmtId="0" fontId="26" fillId="23" borderId="22" xfId="0" applyFont="1" applyFill="1" applyBorder="1" applyAlignment="1">
      <alignment horizontal="left"/>
    </xf>
    <xf numFmtId="0" fontId="18" fillId="23" borderId="11" xfId="0" applyNumberFormat="1" applyFont="1" applyFill="1" applyBorder="1" applyAlignment="1" applyProtection="1"/>
    <xf numFmtId="3" fontId="24" fillId="0" borderId="12" xfId="0" applyNumberFormat="1" applyFont="1" applyFill="1" applyBorder="1" applyAlignment="1" applyProtection="1">
      <alignment horizontal="right" wrapText="1"/>
    </xf>
    <xf numFmtId="3" fontId="24" fillId="0" borderId="12" xfId="0" applyNumberFormat="1" applyFont="1" applyBorder="1" applyAlignment="1">
      <alignment horizontal="right"/>
    </xf>
    <xf numFmtId="3" fontId="24" fillId="23" borderId="12" xfId="0" applyNumberFormat="1" applyFont="1" applyFill="1" applyBorder="1" applyAlignment="1" applyProtection="1">
      <alignment horizontal="right" wrapText="1"/>
    </xf>
    <xf numFmtId="3" fontId="24" fillId="21" borderId="22" xfId="0" quotePrefix="1" applyNumberFormat="1" applyFont="1" applyFill="1" applyBorder="1" applyAlignment="1">
      <alignment horizontal="right"/>
    </xf>
    <xf numFmtId="3" fontId="24" fillId="21" borderId="12" xfId="0" applyNumberFormat="1" applyFont="1" applyFill="1" applyBorder="1" applyAlignment="1" applyProtection="1">
      <alignment horizontal="right" wrapText="1"/>
    </xf>
    <xf numFmtId="3" fontId="24" fillId="23" borderId="22" xfId="0" quotePrefix="1" applyNumberFormat="1" applyFont="1" applyFill="1" applyBorder="1" applyAlignment="1">
      <alignment horizontal="right"/>
    </xf>
    <xf numFmtId="0" fontId="38" fillId="0" borderId="0" xfId="0" applyNumberFormat="1" applyFont="1" applyFill="1" applyBorder="1" applyAlignment="1" applyProtection="1"/>
    <xf numFmtId="3" fontId="38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39" fillId="0" borderId="0" xfId="0" quotePrefix="1" applyNumberFormat="1" applyFont="1" applyFill="1" applyBorder="1" applyAlignment="1" applyProtection="1">
      <alignment horizontal="left" wrapText="1"/>
    </xf>
    <xf numFmtId="0" fontId="43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right"/>
    </xf>
    <xf numFmtId="0" fontId="31" fillId="0" borderId="0" xfId="42" applyFont="1" applyAlignment="1">
      <alignment horizontal="left" indent="1"/>
    </xf>
    <xf numFmtId="0" fontId="44" fillId="20" borderId="26" xfId="42" applyFont="1" applyFill="1" applyBorder="1" applyAlignment="1">
      <alignment horizontal="left" wrapText="1"/>
    </xf>
    <xf numFmtId="0" fontId="44" fillId="20" borderId="26" xfId="42" applyFont="1" applyFill="1" applyBorder="1" applyAlignment="1">
      <alignment horizontal="left" wrapText="1" indent="5"/>
    </xf>
    <xf numFmtId="0" fontId="44" fillId="20" borderId="26" xfId="42" applyFont="1" applyFill="1" applyBorder="1" applyAlignment="1">
      <alignment wrapText="1"/>
    </xf>
    <xf numFmtId="1" fontId="18" fillId="0" borderId="0" xfId="43" applyNumberFormat="1" applyFont="1" applyAlignment="1">
      <alignment wrapText="1"/>
    </xf>
    <xf numFmtId="0" fontId="18" fillId="0" borderId="0" xfId="43" applyFont="1" applyAlignment="1">
      <alignment horizontal="center"/>
    </xf>
    <xf numFmtId="1" fontId="19" fillId="19" borderId="10" xfId="43" applyNumberFormat="1" applyFont="1" applyFill="1" applyBorder="1" applyAlignment="1">
      <alignment horizontal="left" vertical="top" wrapText="1"/>
    </xf>
    <xf numFmtId="1" fontId="19" fillId="19" borderId="23" xfId="43" applyNumberFormat="1" applyFont="1" applyFill="1" applyBorder="1" applyAlignment="1">
      <alignment horizontal="left" wrapText="1"/>
    </xf>
    <xf numFmtId="0" fontId="19" fillId="0" borderId="13" xfId="43" applyFont="1" applyBorder="1" applyAlignment="1">
      <alignment horizontal="center" vertical="center" wrapText="1"/>
    </xf>
    <xf numFmtId="0" fontId="19" fillId="0" borderId="14" xfId="43" applyFont="1" applyBorder="1" applyAlignment="1">
      <alignment horizontal="center" vertical="center" wrapText="1"/>
    </xf>
    <xf numFmtId="0" fontId="45" fillId="0" borderId="14" xfId="43" applyFont="1" applyBorder="1" applyAlignment="1">
      <alignment horizontal="center" vertical="center" wrapText="1"/>
    </xf>
    <xf numFmtId="0" fontId="19" fillId="0" borderId="15" xfId="43" applyFont="1" applyBorder="1" applyAlignment="1">
      <alignment horizontal="center" vertical="center" wrapText="1"/>
    </xf>
    <xf numFmtId="1" fontId="18" fillId="0" borderId="28" xfId="43" applyNumberFormat="1" applyFont="1" applyBorder="1" applyAlignment="1">
      <alignment horizontal="left" wrapText="1"/>
    </xf>
    <xf numFmtId="3" fontId="18" fillId="0" borderId="29" xfId="43" applyNumberFormat="1" applyFont="1" applyBorder="1" applyAlignment="1">
      <alignment horizontal="center" vertical="center" wrapText="1"/>
    </xf>
    <xf numFmtId="3" fontId="18" fillId="0" borderId="29" xfId="43" applyNumberFormat="1" applyFont="1" applyBorder="1" applyAlignment="1">
      <alignment horizontal="center"/>
    </xf>
    <xf numFmtId="3" fontId="18" fillId="0" borderId="29" xfId="43" applyNumberFormat="1" applyFont="1" applyBorder="1" applyAlignment="1">
      <alignment horizontal="center" wrapText="1"/>
    </xf>
    <xf numFmtId="3" fontId="18" fillId="0" borderId="30" xfId="43" applyNumberFormat="1" applyFont="1" applyBorder="1" applyAlignment="1">
      <alignment horizontal="center" vertical="center" wrapText="1"/>
    </xf>
    <xf numFmtId="1" fontId="18" fillId="0" borderId="31" xfId="43" applyNumberFormat="1" applyFont="1" applyBorder="1" applyAlignment="1">
      <alignment horizontal="left" wrapText="1"/>
    </xf>
    <xf numFmtId="3" fontId="18" fillId="0" borderId="32" xfId="43" applyNumberFormat="1" applyFont="1" applyBorder="1" applyAlignment="1">
      <alignment horizontal="center" vertical="center" wrapText="1"/>
    </xf>
    <xf numFmtId="3" fontId="18" fillId="0" borderId="32" xfId="43" applyNumberFormat="1" applyFont="1" applyBorder="1" applyAlignment="1">
      <alignment horizontal="center"/>
    </xf>
    <xf numFmtId="3" fontId="18" fillId="0" borderId="32" xfId="43" applyNumberFormat="1" applyFont="1" applyBorder="1" applyAlignment="1">
      <alignment horizontal="center" wrapText="1"/>
    </xf>
    <xf numFmtId="3" fontId="18" fillId="0" borderId="33" xfId="43" applyNumberFormat="1" applyFont="1" applyBorder="1" applyAlignment="1">
      <alignment horizontal="center" vertical="center" wrapText="1"/>
    </xf>
    <xf numFmtId="3" fontId="18" fillId="0" borderId="12" xfId="43" applyNumberFormat="1" applyFont="1" applyBorder="1" applyAlignment="1">
      <alignment horizontal="center"/>
    </xf>
    <xf numFmtId="3" fontId="18" fillId="0" borderId="34" xfId="43" applyNumberFormat="1" applyFont="1" applyBorder="1" applyAlignment="1">
      <alignment horizontal="center"/>
    </xf>
    <xf numFmtId="1" fontId="18" fillId="0" borderId="35" xfId="43" applyNumberFormat="1" applyFont="1" applyBorder="1" applyAlignment="1">
      <alignment horizontal="left" wrapText="1"/>
    </xf>
    <xf numFmtId="1" fontId="18" fillId="0" borderId="36" xfId="43" applyNumberFormat="1" applyFont="1" applyBorder="1" applyAlignment="1">
      <alignment horizontal="left" wrapText="1"/>
    </xf>
    <xf numFmtId="3" fontId="18" fillId="0" borderId="37" xfId="43" applyNumberFormat="1" applyFont="1" applyBorder="1" applyAlignment="1">
      <alignment horizontal="center"/>
    </xf>
    <xf numFmtId="3" fontId="18" fillId="0" borderId="38" xfId="43" applyNumberFormat="1" applyFont="1" applyBorder="1" applyAlignment="1">
      <alignment horizontal="center"/>
    </xf>
    <xf numFmtId="1" fontId="19" fillId="0" borderId="18" xfId="43" applyNumberFormat="1" applyFont="1" applyBorder="1" applyAlignment="1">
      <alignment wrapText="1"/>
    </xf>
    <xf numFmtId="3" fontId="18" fillId="0" borderId="19" xfId="43" applyNumberFormat="1" applyFont="1" applyBorder="1" applyAlignment="1">
      <alignment horizontal="center"/>
    </xf>
    <xf numFmtId="3" fontId="18" fillId="0" borderId="18" xfId="43" applyNumberFormat="1" applyFont="1" applyBorder="1" applyAlignment="1">
      <alignment horizontal="center"/>
    </xf>
    <xf numFmtId="0" fontId="22" fillId="18" borderId="22" xfId="45" applyFont="1" applyFill="1" applyBorder="1" applyAlignment="1">
      <alignment horizontal="center" vertical="center" wrapText="1"/>
    </xf>
    <xf numFmtId="0" fontId="22" fillId="18" borderId="27" xfId="45" applyFont="1" applyFill="1" applyBorder="1" applyAlignment="1">
      <alignment horizontal="center" vertical="center" wrapText="1"/>
    </xf>
    <xf numFmtId="0" fontId="23" fillId="18" borderId="27" xfId="45" applyFont="1" applyFill="1" applyBorder="1" applyAlignment="1">
      <alignment horizontal="center" vertical="center" wrapText="1"/>
    </xf>
    <xf numFmtId="0" fontId="23" fillId="24" borderId="12" xfId="45" applyFont="1" applyFill="1" applyBorder="1" applyAlignment="1">
      <alignment horizontal="center" vertical="center" wrapText="1"/>
    </xf>
    <xf numFmtId="0" fontId="22" fillId="18" borderId="12" xfId="45" applyFont="1" applyFill="1" applyBorder="1" applyAlignment="1">
      <alignment horizontal="center" vertical="center" wrapText="1"/>
    </xf>
    <xf numFmtId="0" fontId="23" fillId="0" borderId="17" xfId="45" applyFont="1" applyBorder="1" applyAlignment="1">
      <alignment horizontal="center"/>
    </xf>
    <xf numFmtId="0" fontId="21" fillId="0" borderId="16" xfId="45" applyFont="1" applyBorder="1" applyAlignment="1">
      <alignment wrapText="1"/>
    </xf>
    <xf numFmtId="0" fontId="21" fillId="0" borderId="0" xfId="45" applyFont="1"/>
    <xf numFmtId="0" fontId="21" fillId="24" borderId="0" xfId="45" applyFont="1" applyFill="1"/>
    <xf numFmtId="0" fontId="23" fillId="0" borderId="0" xfId="45" applyFont="1"/>
    <xf numFmtId="0" fontId="28" fillId="0" borderId="16" xfId="45" applyFont="1" applyBorder="1" applyAlignment="1">
      <alignment wrapText="1"/>
    </xf>
    <xf numFmtId="0" fontId="23" fillId="0" borderId="16" xfId="45" applyFont="1" applyBorder="1"/>
    <xf numFmtId="0" fontId="23" fillId="24" borderId="0" xfId="45" applyFont="1" applyFill="1"/>
    <xf numFmtId="0" fontId="23" fillId="0" borderId="39" xfId="45" applyFont="1" applyBorder="1" applyAlignment="1">
      <alignment horizontal="center"/>
    </xf>
    <xf numFmtId="0" fontId="23" fillId="0" borderId="40" xfId="45" applyFont="1" applyBorder="1" applyAlignment="1">
      <alignment wrapText="1"/>
    </xf>
    <xf numFmtId="0" fontId="23" fillId="0" borderId="40" xfId="45" applyFont="1" applyBorder="1" applyAlignment="1">
      <alignment horizontal="center"/>
    </xf>
    <xf numFmtId="0" fontId="23" fillId="24" borderId="0" xfId="45" applyFont="1" applyFill="1" applyAlignment="1">
      <alignment horizontal="center"/>
    </xf>
    <xf numFmtId="0" fontId="23" fillId="0" borderId="0" xfId="45" applyFont="1" applyAlignment="1">
      <alignment horizontal="center"/>
    </xf>
    <xf numFmtId="0" fontId="20" fillId="0" borderId="12" xfId="45" applyFont="1" applyBorder="1" applyAlignment="1">
      <alignment horizontal="left"/>
    </xf>
    <xf numFmtId="0" fontId="20" fillId="0" borderId="12" xfId="45" applyFont="1" applyBorder="1" applyAlignment="1">
      <alignment wrapText="1"/>
    </xf>
    <xf numFmtId="3" fontId="20" fillId="25" borderId="12" xfId="45" applyNumberFormat="1" applyFont="1" applyFill="1" applyBorder="1" applyAlignment="1">
      <alignment horizontal="center"/>
    </xf>
    <xf numFmtId="0" fontId="28" fillId="26" borderId="12" xfId="45" applyFont="1" applyFill="1" applyBorder="1" applyAlignment="1">
      <alignment horizontal="center"/>
    </xf>
    <xf numFmtId="0" fontId="28" fillId="26" borderId="12" xfId="45" applyFont="1" applyFill="1" applyBorder="1" applyAlignment="1">
      <alignment wrapText="1"/>
    </xf>
    <xf numFmtId="3" fontId="28" fillId="26" borderId="12" xfId="45" applyNumberFormat="1" applyFont="1" applyFill="1" applyBorder="1" applyAlignment="1">
      <alignment horizontal="center"/>
    </xf>
    <xf numFmtId="3" fontId="28" fillId="24" borderId="12" xfId="45" applyNumberFormat="1" applyFont="1" applyFill="1" applyBorder="1" applyAlignment="1">
      <alignment horizontal="center"/>
    </xf>
    <xf numFmtId="0" fontId="23" fillId="27" borderId="12" xfId="45" applyFont="1" applyFill="1" applyBorder="1" applyAlignment="1">
      <alignment horizontal="center"/>
    </xf>
    <xf numFmtId="0" fontId="23" fillId="27" borderId="12" xfId="45" applyFont="1" applyFill="1" applyBorder="1" applyAlignment="1">
      <alignment wrapText="1"/>
    </xf>
    <xf numFmtId="3" fontId="23" fillId="27" borderId="12" xfId="45" applyNumberFormat="1" applyFont="1" applyFill="1" applyBorder="1" applyAlignment="1">
      <alignment horizontal="center"/>
    </xf>
    <xf numFmtId="0" fontId="21" fillId="0" borderId="12" xfId="45" applyFont="1" applyBorder="1" applyAlignment="1">
      <alignment horizontal="center"/>
    </xf>
    <xf numFmtId="0" fontId="21" fillId="0" borderId="12" xfId="45" applyFont="1" applyBorder="1" applyAlignment="1">
      <alignment wrapText="1"/>
    </xf>
    <xf numFmtId="3" fontId="21" fillId="28" borderId="12" xfId="45" applyNumberFormat="1" applyFont="1" applyFill="1" applyBorder="1" applyAlignment="1">
      <alignment horizontal="center"/>
    </xf>
    <xf numFmtId="3" fontId="21" fillId="24" borderId="12" xfId="45" applyNumberFormat="1" applyFont="1" applyFill="1" applyBorder="1" applyAlignment="1">
      <alignment horizontal="center"/>
    </xf>
    <xf numFmtId="3" fontId="21" fillId="0" borderId="12" xfId="45" applyNumberFormat="1" applyFont="1" applyBorder="1" applyAlignment="1">
      <alignment horizontal="center"/>
    </xf>
    <xf numFmtId="3" fontId="23" fillId="28" borderId="12" xfId="45" applyNumberFormat="1" applyFont="1" applyFill="1" applyBorder="1" applyAlignment="1">
      <alignment horizontal="center"/>
    </xf>
    <xf numFmtId="3" fontId="18" fillId="0" borderId="12" xfId="45" applyNumberFormat="1" applyFont="1" applyBorder="1" applyAlignment="1">
      <alignment horizontal="center"/>
    </xf>
    <xf numFmtId="0" fontId="20" fillId="27" borderId="12" xfId="45" applyFont="1" applyFill="1" applyBorder="1" applyAlignment="1">
      <alignment horizontal="center"/>
    </xf>
    <xf numFmtId="0" fontId="20" fillId="27" borderId="12" xfId="45" applyFont="1" applyFill="1" applyBorder="1" applyAlignment="1">
      <alignment wrapText="1"/>
    </xf>
    <xf numFmtId="3" fontId="20" fillId="27" borderId="12" xfId="45" applyNumberFormat="1" applyFont="1" applyFill="1" applyBorder="1" applyAlignment="1">
      <alignment horizontal="center"/>
    </xf>
    <xf numFmtId="0" fontId="21" fillId="0" borderId="12" xfId="45" applyFont="1" applyBorder="1"/>
    <xf numFmtId="3" fontId="46" fillId="0" borderId="12" xfId="45" applyNumberFormat="1" applyFont="1" applyBorder="1" applyAlignment="1">
      <alignment horizontal="center"/>
    </xf>
    <xf numFmtId="0" fontId="18" fillId="0" borderId="12" xfId="45" applyFont="1" applyBorder="1" applyAlignment="1">
      <alignment horizontal="center"/>
    </xf>
    <xf numFmtId="0" fontId="18" fillId="0" borderId="12" xfId="45" applyFont="1" applyBorder="1" applyAlignment="1">
      <alignment wrapText="1"/>
    </xf>
    <xf numFmtId="0" fontId="42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9" fillId="0" borderId="0" xfId="0" quotePrefix="1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26" fillId="0" borderId="22" xfId="0" applyNumberFormat="1" applyFont="1" applyFill="1" applyBorder="1" applyAlignment="1" applyProtection="1">
      <alignment horizontal="left" wrapText="1"/>
    </xf>
    <xf numFmtId="0" fontId="27" fillId="0" borderId="11" xfId="0" applyNumberFormat="1" applyFont="1" applyFill="1" applyBorder="1" applyAlignment="1" applyProtection="1">
      <alignment wrapText="1"/>
    </xf>
    <xf numFmtId="0" fontId="26" fillId="23" borderId="22" xfId="0" quotePrefix="1" applyNumberFormat="1" applyFont="1" applyFill="1" applyBorder="1" applyAlignment="1" applyProtection="1">
      <alignment horizontal="left" wrapText="1"/>
    </xf>
    <xf numFmtId="0" fontId="27" fillId="23" borderId="11" xfId="0" applyNumberFormat="1" applyFont="1" applyFill="1" applyBorder="1" applyAlignment="1" applyProtection="1">
      <alignment wrapText="1"/>
    </xf>
    <xf numFmtId="0" fontId="26" fillId="0" borderId="22" xfId="0" quotePrefix="1" applyNumberFormat="1" applyFont="1" applyFill="1" applyBorder="1" applyAlignment="1" applyProtection="1">
      <alignment horizontal="left" wrapText="1"/>
    </xf>
    <xf numFmtId="0" fontId="24" fillId="23" borderId="22" xfId="0" applyNumberFormat="1" applyFont="1" applyFill="1" applyBorder="1" applyAlignment="1" applyProtection="1">
      <alignment horizontal="left" wrapText="1"/>
    </xf>
    <xf numFmtId="0" fontId="24" fillId="23" borderId="11" xfId="0" applyNumberFormat="1" applyFont="1" applyFill="1" applyBorder="1" applyAlignment="1" applyProtection="1">
      <alignment horizontal="left" wrapText="1"/>
    </xf>
    <xf numFmtId="0" fontId="24" fillId="23" borderId="27" xfId="0" applyNumberFormat="1" applyFont="1" applyFill="1" applyBorder="1" applyAlignment="1" applyProtection="1">
      <alignment horizontal="left" wrapText="1"/>
    </xf>
    <xf numFmtId="0" fontId="40" fillId="0" borderId="0" xfId="0" applyNumberFormat="1" applyFont="1" applyFill="1" applyBorder="1" applyAlignment="1" applyProtection="1">
      <alignment horizontal="left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6" fillId="23" borderId="22" xfId="0" applyNumberFormat="1" applyFont="1" applyFill="1" applyBorder="1" applyAlignment="1" applyProtection="1">
      <alignment horizontal="left" wrapText="1"/>
    </xf>
    <xf numFmtId="0" fontId="18" fillId="23" borderId="11" xfId="0" applyNumberFormat="1" applyFont="1" applyFill="1" applyBorder="1" applyAlignment="1" applyProtection="1"/>
    <xf numFmtId="0" fontId="18" fillId="0" borderId="11" xfId="0" applyNumberFormat="1" applyFont="1" applyFill="1" applyBorder="1" applyAlignment="1" applyProtection="1"/>
    <xf numFmtId="0" fontId="26" fillId="0" borderId="22" xfId="0" quotePrefix="1" applyFont="1" applyFill="1" applyBorder="1" applyAlignment="1">
      <alignment horizontal="left"/>
    </xf>
    <xf numFmtId="0" fontId="18" fillId="0" borderId="11" xfId="0" applyNumberFormat="1" applyFont="1" applyFill="1" applyBorder="1" applyAlignment="1" applyProtection="1">
      <alignment wrapText="1"/>
    </xf>
    <xf numFmtId="0" fontId="26" fillId="0" borderId="22" xfId="0" quotePrefix="1" applyFont="1" applyBorder="1" applyAlignment="1">
      <alignment horizontal="left"/>
    </xf>
    <xf numFmtId="0" fontId="24" fillId="21" borderId="22" xfId="0" applyNumberFormat="1" applyFont="1" applyFill="1" applyBorder="1" applyAlignment="1" applyProtection="1">
      <alignment horizontal="left" wrapText="1"/>
    </xf>
    <xf numFmtId="0" fontId="24" fillId="21" borderId="11" xfId="0" applyNumberFormat="1" applyFont="1" applyFill="1" applyBorder="1" applyAlignment="1" applyProtection="1">
      <alignment horizontal="left" wrapText="1"/>
    </xf>
    <xf numFmtId="0" fontId="24" fillId="21" borderId="27" xfId="0" applyNumberFormat="1" applyFont="1" applyFill="1" applyBorder="1" applyAlignment="1" applyProtection="1">
      <alignment horizontal="left" wrapText="1"/>
    </xf>
    <xf numFmtId="0" fontId="31" fillId="0" borderId="0" xfId="42" applyFont="1" applyAlignment="1">
      <alignment horizontal="left" wrapText="1" indent="1"/>
    </xf>
    <xf numFmtId="0" fontId="31" fillId="0" borderId="0" xfId="42" applyFont="1" applyAlignment="1">
      <alignment horizontal="left" indent="1"/>
    </xf>
    <xf numFmtId="3" fontId="19" fillId="22" borderId="19" xfId="43" applyNumberFormat="1" applyFont="1" applyFill="1" applyBorder="1" applyAlignment="1">
      <alignment horizontal="center"/>
    </xf>
    <xf numFmtId="3" fontId="19" fillId="22" borderId="20" xfId="43" applyNumberFormat="1" applyFont="1" applyFill="1" applyBorder="1" applyAlignment="1">
      <alignment horizontal="center"/>
    </xf>
    <xf numFmtId="3" fontId="19" fillId="22" borderId="21" xfId="43" applyNumberFormat="1" applyFont="1" applyFill="1" applyBorder="1" applyAlignment="1">
      <alignment horizontal="center"/>
    </xf>
    <xf numFmtId="0" fontId="39" fillId="0" borderId="0" xfId="43" applyFont="1" applyAlignment="1">
      <alignment horizontal="center" vertical="center" wrapText="1"/>
    </xf>
    <xf numFmtId="0" fontId="26" fillId="22" borderId="19" xfId="43" applyFont="1" applyFill="1" applyBorder="1" applyAlignment="1">
      <alignment horizontal="center" vertical="center"/>
    </xf>
    <xf numFmtId="0" fontId="27" fillId="22" borderId="20" xfId="43" applyFont="1" applyFill="1" applyBorder="1" applyAlignment="1">
      <alignment horizontal="center" vertical="center"/>
    </xf>
    <xf numFmtId="0" fontId="27" fillId="22" borderId="21" xfId="43" applyFont="1" applyFill="1" applyBorder="1" applyAlignment="1">
      <alignment horizontal="center" vertical="center"/>
    </xf>
    <xf numFmtId="0" fontId="39" fillId="0" borderId="24" xfId="45" applyFont="1" applyBorder="1" applyAlignment="1">
      <alignment horizontal="center" vertical="center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 2" xfId="43" xr:uid="{00000000-0005-0000-0000-000025000000}"/>
    <cellStyle name="Normal 3" xfId="45" xr:uid="{FDD17C67-9DEB-40CB-9259-BD5676669821}"/>
    <cellStyle name="Normalno" xfId="0" builtinId="0"/>
    <cellStyle name="Normalno 2" xfId="42" xr:uid="{00000000-0005-0000-0000-000026000000}"/>
    <cellStyle name="Note" xfId="37" xr:uid="{00000000-0005-0000-0000-000027000000}"/>
    <cellStyle name="Obično_List4" xfId="44" xr:uid="{00000000-0005-0000-0000-000028000000}"/>
    <cellStyle name="Output" xfId="38" xr:uid="{00000000-0005-0000-0000-000029000000}"/>
    <cellStyle name="Title" xfId="39" xr:uid="{00000000-0005-0000-0000-00002A000000}"/>
    <cellStyle name="Total" xfId="40" xr:uid="{00000000-0005-0000-0000-00002B000000}"/>
    <cellStyle name="Warning Text" xfId="4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5"/>
  <sheetViews>
    <sheetView view="pageBreakPreview" zoomScaleNormal="100" zoomScaleSheetLayoutView="100" workbookViewId="0">
      <selection activeCell="H13" sqref="H13"/>
    </sheetView>
  </sheetViews>
  <sheetFormatPr defaultColWidth="11.44140625" defaultRowHeight="13.2" x14ac:dyDescent="0.25"/>
  <cols>
    <col min="1" max="2" width="4.33203125" style="4" customWidth="1"/>
    <col min="3" max="3" width="5.5546875" style="4" customWidth="1"/>
    <col min="4" max="4" width="5.33203125" style="3" customWidth="1"/>
    <col min="5" max="5" width="44.6640625" style="4" customWidth="1"/>
    <col min="6" max="6" width="15.88671875" style="4" bestFit="1" customWidth="1"/>
    <col min="7" max="7" width="17.33203125" style="4" customWidth="1"/>
    <col min="8" max="8" width="16.6640625" style="4" customWidth="1"/>
    <col min="9" max="9" width="11.44140625" style="4"/>
    <col min="10" max="10" width="16.33203125" style="4" bestFit="1" customWidth="1"/>
    <col min="11" max="11" width="21.6640625" style="4" bestFit="1" customWidth="1"/>
    <col min="12" max="256" width="11.44140625" style="4"/>
    <col min="257" max="258" width="4.33203125" style="4" customWidth="1"/>
    <col min="259" max="259" width="5.5546875" style="4" customWidth="1"/>
    <col min="260" max="260" width="5.33203125" style="4" customWidth="1"/>
    <col min="261" max="261" width="44.6640625" style="4" customWidth="1"/>
    <col min="262" max="262" width="15.88671875" style="4" bestFit="1" customWidth="1"/>
    <col min="263" max="263" width="17.33203125" style="4" customWidth="1"/>
    <col min="264" max="264" width="16.6640625" style="4" customWidth="1"/>
    <col min="265" max="265" width="11.44140625" style="4"/>
    <col min="266" max="266" width="16.33203125" style="4" bestFit="1" customWidth="1"/>
    <col min="267" max="267" width="21.6640625" style="4" bestFit="1" customWidth="1"/>
    <col min="268" max="512" width="11.44140625" style="4"/>
    <col min="513" max="514" width="4.33203125" style="4" customWidth="1"/>
    <col min="515" max="515" width="5.5546875" style="4" customWidth="1"/>
    <col min="516" max="516" width="5.33203125" style="4" customWidth="1"/>
    <col min="517" max="517" width="44.6640625" style="4" customWidth="1"/>
    <col min="518" max="518" width="15.88671875" style="4" bestFit="1" customWidth="1"/>
    <col min="519" max="519" width="17.33203125" style="4" customWidth="1"/>
    <col min="520" max="520" width="16.6640625" style="4" customWidth="1"/>
    <col min="521" max="521" width="11.44140625" style="4"/>
    <col min="522" max="522" width="16.33203125" style="4" bestFit="1" customWidth="1"/>
    <col min="523" max="523" width="21.6640625" style="4" bestFit="1" customWidth="1"/>
    <col min="524" max="768" width="11.44140625" style="4"/>
    <col min="769" max="770" width="4.33203125" style="4" customWidth="1"/>
    <col min="771" max="771" width="5.5546875" style="4" customWidth="1"/>
    <col min="772" max="772" width="5.33203125" style="4" customWidth="1"/>
    <col min="773" max="773" width="44.6640625" style="4" customWidth="1"/>
    <col min="774" max="774" width="15.88671875" style="4" bestFit="1" customWidth="1"/>
    <col min="775" max="775" width="17.33203125" style="4" customWidth="1"/>
    <col min="776" max="776" width="16.6640625" style="4" customWidth="1"/>
    <col min="777" max="777" width="11.44140625" style="4"/>
    <col min="778" max="778" width="16.33203125" style="4" bestFit="1" customWidth="1"/>
    <col min="779" max="779" width="21.6640625" style="4" bestFit="1" customWidth="1"/>
    <col min="780" max="1024" width="11.44140625" style="4"/>
    <col min="1025" max="1026" width="4.33203125" style="4" customWidth="1"/>
    <col min="1027" max="1027" width="5.5546875" style="4" customWidth="1"/>
    <col min="1028" max="1028" width="5.33203125" style="4" customWidth="1"/>
    <col min="1029" max="1029" width="44.6640625" style="4" customWidth="1"/>
    <col min="1030" max="1030" width="15.88671875" style="4" bestFit="1" customWidth="1"/>
    <col min="1031" max="1031" width="17.33203125" style="4" customWidth="1"/>
    <col min="1032" max="1032" width="16.6640625" style="4" customWidth="1"/>
    <col min="1033" max="1033" width="11.44140625" style="4"/>
    <col min="1034" max="1034" width="16.33203125" style="4" bestFit="1" customWidth="1"/>
    <col min="1035" max="1035" width="21.6640625" style="4" bestFit="1" customWidth="1"/>
    <col min="1036" max="1280" width="11.44140625" style="4"/>
    <col min="1281" max="1282" width="4.33203125" style="4" customWidth="1"/>
    <col min="1283" max="1283" width="5.5546875" style="4" customWidth="1"/>
    <col min="1284" max="1284" width="5.33203125" style="4" customWidth="1"/>
    <col min="1285" max="1285" width="44.6640625" style="4" customWidth="1"/>
    <col min="1286" max="1286" width="15.88671875" style="4" bestFit="1" customWidth="1"/>
    <col min="1287" max="1287" width="17.33203125" style="4" customWidth="1"/>
    <col min="1288" max="1288" width="16.6640625" style="4" customWidth="1"/>
    <col min="1289" max="1289" width="11.44140625" style="4"/>
    <col min="1290" max="1290" width="16.33203125" style="4" bestFit="1" customWidth="1"/>
    <col min="1291" max="1291" width="21.6640625" style="4" bestFit="1" customWidth="1"/>
    <col min="1292" max="1536" width="11.44140625" style="4"/>
    <col min="1537" max="1538" width="4.33203125" style="4" customWidth="1"/>
    <col min="1539" max="1539" width="5.5546875" style="4" customWidth="1"/>
    <col min="1540" max="1540" width="5.33203125" style="4" customWidth="1"/>
    <col min="1541" max="1541" width="44.6640625" style="4" customWidth="1"/>
    <col min="1542" max="1542" width="15.88671875" style="4" bestFit="1" customWidth="1"/>
    <col min="1543" max="1543" width="17.33203125" style="4" customWidth="1"/>
    <col min="1544" max="1544" width="16.6640625" style="4" customWidth="1"/>
    <col min="1545" max="1545" width="11.44140625" style="4"/>
    <col min="1546" max="1546" width="16.33203125" style="4" bestFit="1" customWidth="1"/>
    <col min="1547" max="1547" width="21.6640625" style="4" bestFit="1" customWidth="1"/>
    <col min="1548" max="1792" width="11.44140625" style="4"/>
    <col min="1793" max="1794" width="4.33203125" style="4" customWidth="1"/>
    <col min="1795" max="1795" width="5.5546875" style="4" customWidth="1"/>
    <col min="1796" max="1796" width="5.33203125" style="4" customWidth="1"/>
    <col min="1797" max="1797" width="44.6640625" style="4" customWidth="1"/>
    <col min="1798" max="1798" width="15.88671875" style="4" bestFit="1" customWidth="1"/>
    <col min="1799" max="1799" width="17.33203125" style="4" customWidth="1"/>
    <col min="1800" max="1800" width="16.6640625" style="4" customWidth="1"/>
    <col min="1801" max="1801" width="11.44140625" style="4"/>
    <col min="1802" max="1802" width="16.33203125" style="4" bestFit="1" customWidth="1"/>
    <col min="1803" max="1803" width="21.6640625" style="4" bestFit="1" customWidth="1"/>
    <col min="1804" max="2048" width="11.44140625" style="4"/>
    <col min="2049" max="2050" width="4.33203125" style="4" customWidth="1"/>
    <col min="2051" max="2051" width="5.5546875" style="4" customWidth="1"/>
    <col min="2052" max="2052" width="5.33203125" style="4" customWidth="1"/>
    <col min="2053" max="2053" width="44.6640625" style="4" customWidth="1"/>
    <col min="2054" max="2054" width="15.88671875" style="4" bestFit="1" customWidth="1"/>
    <col min="2055" max="2055" width="17.33203125" style="4" customWidth="1"/>
    <col min="2056" max="2056" width="16.6640625" style="4" customWidth="1"/>
    <col min="2057" max="2057" width="11.44140625" style="4"/>
    <col min="2058" max="2058" width="16.33203125" style="4" bestFit="1" customWidth="1"/>
    <col min="2059" max="2059" width="21.6640625" style="4" bestFit="1" customWidth="1"/>
    <col min="2060" max="2304" width="11.44140625" style="4"/>
    <col min="2305" max="2306" width="4.33203125" style="4" customWidth="1"/>
    <col min="2307" max="2307" width="5.5546875" style="4" customWidth="1"/>
    <col min="2308" max="2308" width="5.33203125" style="4" customWidth="1"/>
    <col min="2309" max="2309" width="44.6640625" style="4" customWidth="1"/>
    <col min="2310" max="2310" width="15.88671875" style="4" bestFit="1" customWidth="1"/>
    <col min="2311" max="2311" width="17.33203125" style="4" customWidth="1"/>
    <col min="2312" max="2312" width="16.6640625" style="4" customWidth="1"/>
    <col min="2313" max="2313" width="11.44140625" style="4"/>
    <col min="2314" max="2314" width="16.33203125" style="4" bestFit="1" customWidth="1"/>
    <col min="2315" max="2315" width="21.6640625" style="4" bestFit="1" customWidth="1"/>
    <col min="2316" max="2560" width="11.44140625" style="4"/>
    <col min="2561" max="2562" width="4.33203125" style="4" customWidth="1"/>
    <col min="2563" max="2563" width="5.5546875" style="4" customWidth="1"/>
    <col min="2564" max="2564" width="5.33203125" style="4" customWidth="1"/>
    <col min="2565" max="2565" width="44.6640625" style="4" customWidth="1"/>
    <col min="2566" max="2566" width="15.88671875" style="4" bestFit="1" customWidth="1"/>
    <col min="2567" max="2567" width="17.33203125" style="4" customWidth="1"/>
    <col min="2568" max="2568" width="16.6640625" style="4" customWidth="1"/>
    <col min="2569" max="2569" width="11.44140625" style="4"/>
    <col min="2570" max="2570" width="16.33203125" style="4" bestFit="1" customWidth="1"/>
    <col min="2571" max="2571" width="21.6640625" style="4" bestFit="1" customWidth="1"/>
    <col min="2572" max="2816" width="11.44140625" style="4"/>
    <col min="2817" max="2818" width="4.33203125" style="4" customWidth="1"/>
    <col min="2819" max="2819" width="5.5546875" style="4" customWidth="1"/>
    <col min="2820" max="2820" width="5.33203125" style="4" customWidth="1"/>
    <col min="2821" max="2821" width="44.6640625" style="4" customWidth="1"/>
    <col min="2822" max="2822" width="15.88671875" style="4" bestFit="1" customWidth="1"/>
    <col min="2823" max="2823" width="17.33203125" style="4" customWidth="1"/>
    <col min="2824" max="2824" width="16.6640625" style="4" customWidth="1"/>
    <col min="2825" max="2825" width="11.44140625" style="4"/>
    <col min="2826" max="2826" width="16.33203125" style="4" bestFit="1" customWidth="1"/>
    <col min="2827" max="2827" width="21.6640625" style="4" bestFit="1" customWidth="1"/>
    <col min="2828" max="3072" width="11.44140625" style="4"/>
    <col min="3073" max="3074" width="4.33203125" style="4" customWidth="1"/>
    <col min="3075" max="3075" width="5.5546875" style="4" customWidth="1"/>
    <col min="3076" max="3076" width="5.33203125" style="4" customWidth="1"/>
    <col min="3077" max="3077" width="44.6640625" style="4" customWidth="1"/>
    <col min="3078" max="3078" width="15.88671875" style="4" bestFit="1" customWidth="1"/>
    <col min="3079" max="3079" width="17.33203125" style="4" customWidth="1"/>
    <col min="3080" max="3080" width="16.6640625" style="4" customWidth="1"/>
    <col min="3081" max="3081" width="11.44140625" style="4"/>
    <col min="3082" max="3082" width="16.33203125" style="4" bestFit="1" customWidth="1"/>
    <col min="3083" max="3083" width="21.6640625" style="4" bestFit="1" customWidth="1"/>
    <col min="3084" max="3328" width="11.44140625" style="4"/>
    <col min="3329" max="3330" width="4.33203125" style="4" customWidth="1"/>
    <col min="3331" max="3331" width="5.5546875" style="4" customWidth="1"/>
    <col min="3332" max="3332" width="5.33203125" style="4" customWidth="1"/>
    <col min="3333" max="3333" width="44.6640625" style="4" customWidth="1"/>
    <col min="3334" max="3334" width="15.88671875" style="4" bestFit="1" customWidth="1"/>
    <col min="3335" max="3335" width="17.33203125" style="4" customWidth="1"/>
    <col min="3336" max="3336" width="16.6640625" style="4" customWidth="1"/>
    <col min="3337" max="3337" width="11.44140625" style="4"/>
    <col min="3338" max="3338" width="16.33203125" style="4" bestFit="1" customWidth="1"/>
    <col min="3339" max="3339" width="21.6640625" style="4" bestFit="1" customWidth="1"/>
    <col min="3340" max="3584" width="11.44140625" style="4"/>
    <col min="3585" max="3586" width="4.33203125" style="4" customWidth="1"/>
    <col min="3587" max="3587" width="5.5546875" style="4" customWidth="1"/>
    <col min="3588" max="3588" width="5.33203125" style="4" customWidth="1"/>
    <col min="3589" max="3589" width="44.6640625" style="4" customWidth="1"/>
    <col min="3590" max="3590" width="15.88671875" style="4" bestFit="1" customWidth="1"/>
    <col min="3591" max="3591" width="17.33203125" style="4" customWidth="1"/>
    <col min="3592" max="3592" width="16.6640625" style="4" customWidth="1"/>
    <col min="3593" max="3593" width="11.44140625" style="4"/>
    <col min="3594" max="3594" width="16.33203125" style="4" bestFit="1" customWidth="1"/>
    <col min="3595" max="3595" width="21.6640625" style="4" bestFit="1" customWidth="1"/>
    <col min="3596" max="3840" width="11.44140625" style="4"/>
    <col min="3841" max="3842" width="4.33203125" style="4" customWidth="1"/>
    <col min="3843" max="3843" width="5.5546875" style="4" customWidth="1"/>
    <col min="3844" max="3844" width="5.33203125" style="4" customWidth="1"/>
    <col min="3845" max="3845" width="44.6640625" style="4" customWidth="1"/>
    <col min="3846" max="3846" width="15.88671875" style="4" bestFit="1" customWidth="1"/>
    <col min="3847" max="3847" width="17.33203125" style="4" customWidth="1"/>
    <col min="3848" max="3848" width="16.6640625" style="4" customWidth="1"/>
    <col min="3849" max="3849" width="11.44140625" style="4"/>
    <col min="3850" max="3850" width="16.33203125" style="4" bestFit="1" customWidth="1"/>
    <col min="3851" max="3851" width="21.6640625" style="4" bestFit="1" customWidth="1"/>
    <col min="3852" max="4096" width="11.44140625" style="4"/>
    <col min="4097" max="4098" width="4.33203125" style="4" customWidth="1"/>
    <col min="4099" max="4099" width="5.5546875" style="4" customWidth="1"/>
    <col min="4100" max="4100" width="5.33203125" style="4" customWidth="1"/>
    <col min="4101" max="4101" width="44.6640625" style="4" customWidth="1"/>
    <col min="4102" max="4102" width="15.88671875" style="4" bestFit="1" customWidth="1"/>
    <col min="4103" max="4103" width="17.33203125" style="4" customWidth="1"/>
    <col min="4104" max="4104" width="16.6640625" style="4" customWidth="1"/>
    <col min="4105" max="4105" width="11.44140625" style="4"/>
    <col min="4106" max="4106" width="16.33203125" style="4" bestFit="1" customWidth="1"/>
    <col min="4107" max="4107" width="21.6640625" style="4" bestFit="1" customWidth="1"/>
    <col min="4108" max="4352" width="11.44140625" style="4"/>
    <col min="4353" max="4354" width="4.33203125" style="4" customWidth="1"/>
    <col min="4355" max="4355" width="5.5546875" style="4" customWidth="1"/>
    <col min="4356" max="4356" width="5.33203125" style="4" customWidth="1"/>
    <col min="4357" max="4357" width="44.6640625" style="4" customWidth="1"/>
    <col min="4358" max="4358" width="15.88671875" style="4" bestFit="1" customWidth="1"/>
    <col min="4359" max="4359" width="17.33203125" style="4" customWidth="1"/>
    <col min="4360" max="4360" width="16.6640625" style="4" customWidth="1"/>
    <col min="4361" max="4361" width="11.44140625" style="4"/>
    <col min="4362" max="4362" width="16.33203125" style="4" bestFit="1" customWidth="1"/>
    <col min="4363" max="4363" width="21.6640625" style="4" bestFit="1" customWidth="1"/>
    <col min="4364" max="4608" width="11.44140625" style="4"/>
    <col min="4609" max="4610" width="4.33203125" style="4" customWidth="1"/>
    <col min="4611" max="4611" width="5.5546875" style="4" customWidth="1"/>
    <col min="4612" max="4612" width="5.33203125" style="4" customWidth="1"/>
    <col min="4613" max="4613" width="44.6640625" style="4" customWidth="1"/>
    <col min="4614" max="4614" width="15.88671875" style="4" bestFit="1" customWidth="1"/>
    <col min="4615" max="4615" width="17.33203125" style="4" customWidth="1"/>
    <col min="4616" max="4616" width="16.6640625" style="4" customWidth="1"/>
    <col min="4617" max="4617" width="11.44140625" style="4"/>
    <col min="4618" max="4618" width="16.33203125" style="4" bestFit="1" customWidth="1"/>
    <col min="4619" max="4619" width="21.6640625" style="4" bestFit="1" customWidth="1"/>
    <col min="4620" max="4864" width="11.44140625" style="4"/>
    <col min="4865" max="4866" width="4.33203125" style="4" customWidth="1"/>
    <col min="4867" max="4867" width="5.5546875" style="4" customWidth="1"/>
    <col min="4868" max="4868" width="5.33203125" style="4" customWidth="1"/>
    <col min="4869" max="4869" width="44.6640625" style="4" customWidth="1"/>
    <col min="4870" max="4870" width="15.88671875" style="4" bestFit="1" customWidth="1"/>
    <col min="4871" max="4871" width="17.33203125" style="4" customWidth="1"/>
    <col min="4872" max="4872" width="16.6640625" style="4" customWidth="1"/>
    <col min="4873" max="4873" width="11.44140625" style="4"/>
    <col min="4874" max="4874" width="16.33203125" style="4" bestFit="1" customWidth="1"/>
    <col min="4875" max="4875" width="21.6640625" style="4" bestFit="1" customWidth="1"/>
    <col min="4876" max="5120" width="11.44140625" style="4"/>
    <col min="5121" max="5122" width="4.33203125" style="4" customWidth="1"/>
    <col min="5123" max="5123" width="5.5546875" style="4" customWidth="1"/>
    <col min="5124" max="5124" width="5.33203125" style="4" customWidth="1"/>
    <col min="5125" max="5125" width="44.6640625" style="4" customWidth="1"/>
    <col min="5126" max="5126" width="15.88671875" style="4" bestFit="1" customWidth="1"/>
    <col min="5127" max="5127" width="17.33203125" style="4" customWidth="1"/>
    <col min="5128" max="5128" width="16.6640625" style="4" customWidth="1"/>
    <col min="5129" max="5129" width="11.44140625" style="4"/>
    <col min="5130" max="5130" width="16.33203125" style="4" bestFit="1" customWidth="1"/>
    <col min="5131" max="5131" width="21.6640625" style="4" bestFit="1" customWidth="1"/>
    <col min="5132" max="5376" width="11.44140625" style="4"/>
    <col min="5377" max="5378" width="4.33203125" style="4" customWidth="1"/>
    <col min="5379" max="5379" width="5.5546875" style="4" customWidth="1"/>
    <col min="5380" max="5380" width="5.33203125" style="4" customWidth="1"/>
    <col min="5381" max="5381" width="44.6640625" style="4" customWidth="1"/>
    <col min="5382" max="5382" width="15.88671875" style="4" bestFit="1" customWidth="1"/>
    <col min="5383" max="5383" width="17.33203125" style="4" customWidth="1"/>
    <col min="5384" max="5384" width="16.6640625" style="4" customWidth="1"/>
    <col min="5385" max="5385" width="11.44140625" style="4"/>
    <col min="5386" max="5386" width="16.33203125" style="4" bestFit="1" customWidth="1"/>
    <col min="5387" max="5387" width="21.6640625" style="4" bestFit="1" customWidth="1"/>
    <col min="5388" max="5632" width="11.44140625" style="4"/>
    <col min="5633" max="5634" width="4.33203125" style="4" customWidth="1"/>
    <col min="5635" max="5635" width="5.5546875" style="4" customWidth="1"/>
    <col min="5636" max="5636" width="5.33203125" style="4" customWidth="1"/>
    <col min="5637" max="5637" width="44.6640625" style="4" customWidth="1"/>
    <col min="5638" max="5638" width="15.88671875" style="4" bestFit="1" customWidth="1"/>
    <col min="5639" max="5639" width="17.33203125" style="4" customWidth="1"/>
    <col min="5640" max="5640" width="16.6640625" style="4" customWidth="1"/>
    <col min="5641" max="5641" width="11.44140625" style="4"/>
    <col min="5642" max="5642" width="16.33203125" style="4" bestFit="1" customWidth="1"/>
    <col min="5643" max="5643" width="21.6640625" style="4" bestFit="1" customWidth="1"/>
    <col min="5644" max="5888" width="11.44140625" style="4"/>
    <col min="5889" max="5890" width="4.33203125" style="4" customWidth="1"/>
    <col min="5891" max="5891" width="5.5546875" style="4" customWidth="1"/>
    <col min="5892" max="5892" width="5.33203125" style="4" customWidth="1"/>
    <col min="5893" max="5893" width="44.6640625" style="4" customWidth="1"/>
    <col min="5894" max="5894" width="15.88671875" style="4" bestFit="1" customWidth="1"/>
    <col min="5895" max="5895" width="17.33203125" style="4" customWidth="1"/>
    <col min="5896" max="5896" width="16.6640625" style="4" customWidth="1"/>
    <col min="5897" max="5897" width="11.44140625" style="4"/>
    <col min="5898" max="5898" width="16.33203125" style="4" bestFit="1" customWidth="1"/>
    <col min="5899" max="5899" width="21.6640625" style="4" bestFit="1" customWidth="1"/>
    <col min="5900" max="6144" width="11.44140625" style="4"/>
    <col min="6145" max="6146" width="4.33203125" style="4" customWidth="1"/>
    <col min="6147" max="6147" width="5.5546875" style="4" customWidth="1"/>
    <col min="6148" max="6148" width="5.33203125" style="4" customWidth="1"/>
    <col min="6149" max="6149" width="44.6640625" style="4" customWidth="1"/>
    <col min="6150" max="6150" width="15.88671875" style="4" bestFit="1" customWidth="1"/>
    <col min="6151" max="6151" width="17.33203125" style="4" customWidth="1"/>
    <col min="6152" max="6152" width="16.6640625" style="4" customWidth="1"/>
    <col min="6153" max="6153" width="11.44140625" style="4"/>
    <col min="6154" max="6154" width="16.33203125" style="4" bestFit="1" customWidth="1"/>
    <col min="6155" max="6155" width="21.6640625" style="4" bestFit="1" customWidth="1"/>
    <col min="6156" max="6400" width="11.44140625" style="4"/>
    <col min="6401" max="6402" width="4.33203125" style="4" customWidth="1"/>
    <col min="6403" max="6403" width="5.5546875" style="4" customWidth="1"/>
    <col min="6404" max="6404" width="5.33203125" style="4" customWidth="1"/>
    <col min="6405" max="6405" width="44.6640625" style="4" customWidth="1"/>
    <col min="6406" max="6406" width="15.88671875" style="4" bestFit="1" customWidth="1"/>
    <col min="6407" max="6407" width="17.33203125" style="4" customWidth="1"/>
    <col min="6408" max="6408" width="16.6640625" style="4" customWidth="1"/>
    <col min="6409" max="6409" width="11.44140625" style="4"/>
    <col min="6410" max="6410" width="16.33203125" style="4" bestFit="1" customWidth="1"/>
    <col min="6411" max="6411" width="21.6640625" style="4" bestFit="1" customWidth="1"/>
    <col min="6412" max="6656" width="11.44140625" style="4"/>
    <col min="6657" max="6658" width="4.33203125" style="4" customWidth="1"/>
    <col min="6659" max="6659" width="5.5546875" style="4" customWidth="1"/>
    <col min="6660" max="6660" width="5.33203125" style="4" customWidth="1"/>
    <col min="6661" max="6661" width="44.6640625" style="4" customWidth="1"/>
    <col min="6662" max="6662" width="15.88671875" style="4" bestFit="1" customWidth="1"/>
    <col min="6663" max="6663" width="17.33203125" style="4" customWidth="1"/>
    <col min="6664" max="6664" width="16.6640625" style="4" customWidth="1"/>
    <col min="6665" max="6665" width="11.44140625" style="4"/>
    <col min="6666" max="6666" width="16.33203125" style="4" bestFit="1" customWidth="1"/>
    <col min="6667" max="6667" width="21.6640625" style="4" bestFit="1" customWidth="1"/>
    <col min="6668" max="6912" width="11.44140625" style="4"/>
    <col min="6913" max="6914" width="4.33203125" style="4" customWidth="1"/>
    <col min="6915" max="6915" width="5.5546875" style="4" customWidth="1"/>
    <col min="6916" max="6916" width="5.33203125" style="4" customWidth="1"/>
    <col min="6917" max="6917" width="44.6640625" style="4" customWidth="1"/>
    <col min="6918" max="6918" width="15.88671875" style="4" bestFit="1" customWidth="1"/>
    <col min="6919" max="6919" width="17.33203125" style="4" customWidth="1"/>
    <col min="6920" max="6920" width="16.6640625" style="4" customWidth="1"/>
    <col min="6921" max="6921" width="11.44140625" style="4"/>
    <col min="6922" max="6922" width="16.33203125" style="4" bestFit="1" customWidth="1"/>
    <col min="6923" max="6923" width="21.6640625" style="4" bestFit="1" customWidth="1"/>
    <col min="6924" max="7168" width="11.44140625" style="4"/>
    <col min="7169" max="7170" width="4.33203125" style="4" customWidth="1"/>
    <col min="7171" max="7171" width="5.5546875" style="4" customWidth="1"/>
    <col min="7172" max="7172" width="5.33203125" style="4" customWidth="1"/>
    <col min="7173" max="7173" width="44.6640625" style="4" customWidth="1"/>
    <col min="7174" max="7174" width="15.88671875" style="4" bestFit="1" customWidth="1"/>
    <col min="7175" max="7175" width="17.33203125" style="4" customWidth="1"/>
    <col min="7176" max="7176" width="16.6640625" style="4" customWidth="1"/>
    <col min="7177" max="7177" width="11.44140625" style="4"/>
    <col min="7178" max="7178" width="16.33203125" style="4" bestFit="1" customWidth="1"/>
    <col min="7179" max="7179" width="21.6640625" style="4" bestFit="1" customWidth="1"/>
    <col min="7180" max="7424" width="11.44140625" style="4"/>
    <col min="7425" max="7426" width="4.33203125" style="4" customWidth="1"/>
    <col min="7427" max="7427" width="5.5546875" style="4" customWidth="1"/>
    <col min="7428" max="7428" width="5.33203125" style="4" customWidth="1"/>
    <col min="7429" max="7429" width="44.6640625" style="4" customWidth="1"/>
    <col min="7430" max="7430" width="15.88671875" style="4" bestFit="1" customWidth="1"/>
    <col min="7431" max="7431" width="17.33203125" style="4" customWidth="1"/>
    <col min="7432" max="7432" width="16.6640625" style="4" customWidth="1"/>
    <col min="7433" max="7433" width="11.44140625" style="4"/>
    <col min="7434" max="7434" width="16.33203125" style="4" bestFit="1" customWidth="1"/>
    <col min="7435" max="7435" width="21.6640625" style="4" bestFit="1" customWidth="1"/>
    <col min="7436" max="7680" width="11.44140625" style="4"/>
    <col min="7681" max="7682" width="4.33203125" style="4" customWidth="1"/>
    <col min="7683" max="7683" width="5.5546875" style="4" customWidth="1"/>
    <col min="7684" max="7684" width="5.33203125" style="4" customWidth="1"/>
    <col min="7685" max="7685" width="44.6640625" style="4" customWidth="1"/>
    <col min="7686" max="7686" width="15.88671875" style="4" bestFit="1" customWidth="1"/>
    <col min="7687" max="7687" width="17.33203125" style="4" customWidth="1"/>
    <col min="7688" max="7688" width="16.6640625" style="4" customWidth="1"/>
    <col min="7689" max="7689" width="11.44140625" style="4"/>
    <col min="7690" max="7690" width="16.33203125" style="4" bestFit="1" customWidth="1"/>
    <col min="7691" max="7691" width="21.6640625" style="4" bestFit="1" customWidth="1"/>
    <col min="7692" max="7936" width="11.44140625" style="4"/>
    <col min="7937" max="7938" width="4.33203125" style="4" customWidth="1"/>
    <col min="7939" max="7939" width="5.5546875" style="4" customWidth="1"/>
    <col min="7940" max="7940" width="5.33203125" style="4" customWidth="1"/>
    <col min="7941" max="7941" width="44.6640625" style="4" customWidth="1"/>
    <col min="7942" max="7942" width="15.88671875" style="4" bestFit="1" customWidth="1"/>
    <col min="7943" max="7943" width="17.33203125" style="4" customWidth="1"/>
    <col min="7944" max="7944" width="16.6640625" style="4" customWidth="1"/>
    <col min="7945" max="7945" width="11.44140625" style="4"/>
    <col min="7946" max="7946" width="16.33203125" style="4" bestFit="1" customWidth="1"/>
    <col min="7947" max="7947" width="21.6640625" style="4" bestFit="1" customWidth="1"/>
    <col min="7948" max="8192" width="11.44140625" style="4"/>
    <col min="8193" max="8194" width="4.33203125" style="4" customWidth="1"/>
    <col min="8195" max="8195" width="5.5546875" style="4" customWidth="1"/>
    <col min="8196" max="8196" width="5.33203125" style="4" customWidth="1"/>
    <col min="8197" max="8197" width="44.6640625" style="4" customWidth="1"/>
    <col min="8198" max="8198" width="15.88671875" style="4" bestFit="1" customWidth="1"/>
    <col min="8199" max="8199" width="17.33203125" style="4" customWidth="1"/>
    <col min="8200" max="8200" width="16.6640625" style="4" customWidth="1"/>
    <col min="8201" max="8201" width="11.44140625" style="4"/>
    <col min="8202" max="8202" width="16.33203125" style="4" bestFit="1" customWidth="1"/>
    <col min="8203" max="8203" width="21.6640625" style="4" bestFit="1" customWidth="1"/>
    <col min="8204" max="8448" width="11.44140625" style="4"/>
    <col min="8449" max="8450" width="4.33203125" style="4" customWidth="1"/>
    <col min="8451" max="8451" width="5.5546875" style="4" customWidth="1"/>
    <col min="8452" max="8452" width="5.33203125" style="4" customWidth="1"/>
    <col min="8453" max="8453" width="44.6640625" style="4" customWidth="1"/>
    <col min="8454" max="8454" width="15.88671875" style="4" bestFit="1" customWidth="1"/>
    <col min="8455" max="8455" width="17.33203125" style="4" customWidth="1"/>
    <col min="8456" max="8456" width="16.6640625" style="4" customWidth="1"/>
    <col min="8457" max="8457" width="11.44140625" style="4"/>
    <col min="8458" max="8458" width="16.33203125" style="4" bestFit="1" customWidth="1"/>
    <col min="8459" max="8459" width="21.6640625" style="4" bestFit="1" customWidth="1"/>
    <col min="8460" max="8704" width="11.44140625" style="4"/>
    <col min="8705" max="8706" width="4.33203125" style="4" customWidth="1"/>
    <col min="8707" max="8707" width="5.5546875" style="4" customWidth="1"/>
    <col min="8708" max="8708" width="5.33203125" style="4" customWidth="1"/>
    <col min="8709" max="8709" width="44.6640625" style="4" customWidth="1"/>
    <col min="8710" max="8710" width="15.88671875" style="4" bestFit="1" customWidth="1"/>
    <col min="8711" max="8711" width="17.33203125" style="4" customWidth="1"/>
    <col min="8712" max="8712" width="16.6640625" style="4" customWidth="1"/>
    <col min="8713" max="8713" width="11.44140625" style="4"/>
    <col min="8714" max="8714" width="16.33203125" style="4" bestFit="1" customWidth="1"/>
    <col min="8715" max="8715" width="21.6640625" style="4" bestFit="1" customWidth="1"/>
    <col min="8716" max="8960" width="11.44140625" style="4"/>
    <col min="8961" max="8962" width="4.33203125" style="4" customWidth="1"/>
    <col min="8963" max="8963" width="5.5546875" style="4" customWidth="1"/>
    <col min="8964" max="8964" width="5.33203125" style="4" customWidth="1"/>
    <col min="8965" max="8965" width="44.6640625" style="4" customWidth="1"/>
    <col min="8966" max="8966" width="15.88671875" style="4" bestFit="1" customWidth="1"/>
    <col min="8967" max="8967" width="17.33203125" style="4" customWidth="1"/>
    <col min="8968" max="8968" width="16.6640625" style="4" customWidth="1"/>
    <col min="8969" max="8969" width="11.44140625" style="4"/>
    <col min="8970" max="8970" width="16.33203125" style="4" bestFit="1" customWidth="1"/>
    <col min="8971" max="8971" width="21.6640625" style="4" bestFit="1" customWidth="1"/>
    <col min="8972" max="9216" width="11.44140625" style="4"/>
    <col min="9217" max="9218" width="4.33203125" style="4" customWidth="1"/>
    <col min="9219" max="9219" width="5.5546875" style="4" customWidth="1"/>
    <col min="9220" max="9220" width="5.33203125" style="4" customWidth="1"/>
    <col min="9221" max="9221" width="44.6640625" style="4" customWidth="1"/>
    <col min="9222" max="9222" width="15.88671875" style="4" bestFit="1" customWidth="1"/>
    <col min="9223" max="9223" width="17.33203125" style="4" customWidth="1"/>
    <col min="9224" max="9224" width="16.6640625" style="4" customWidth="1"/>
    <col min="9225" max="9225" width="11.44140625" style="4"/>
    <col min="9226" max="9226" width="16.33203125" style="4" bestFit="1" customWidth="1"/>
    <col min="9227" max="9227" width="21.6640625" style="4" bestFit="1" customWidth="1"/>
    <col min="9228" max="9472" width="11.44140625" style="4"/>
    <col min="9473" max="9474" width="4.33203125" style="4" customWidth="1"/>
    <col min="9475" max="9475" width="5.5546875" style="4" customWidth="1"/>
    <col min="9476" max="9476" width="5.33203125" style="4" customWidth="1"/>
    <col min="9477" max="9477" width="44.6640625" style="4" customWidth="1"/>
    <col min="9478" max="9478" width="15.88671875" style="4" bestFit="1" customWidth="1"/>
    <col min="9479" max="9479" width="17.33203125" style="4" customWidth="1"/>
    <col min="9480" max="9480" width="16.6640625" style="4" customWidth="1"/>
    <col min="9481" max="9481" width="11.44140625" style="4"/>
    <col min="9482" max="9482" width="16.33203125" style="4" bestFit="1" customWidth="1"/>
    <col min="9483" max="9483" width="21.6640625" style="4" bestFit="1" customWidth="1"/>
    <col min="9484" max="9728" width="11.44140625" style="4"/>
    <col min="9729" max="9730" width="4.33203125" style="4" customWidth="1"/>
    <col min="9731" max="9731" width="5.5546875" style="4" customWidth="1"/>
    <col min="9732" max="9732" width="5.33203125" style="4" customWidth="1"/>
    <col min="9733" max="9733" width="44.6640625" style="4" customWidth="1"/>
    <col min="9734" max="9734" width="15.88671875" style="4" bestFit="1" customWidth="1"/>
    <col min="9735" max="9735" width="17.33203125" style="4" customWidth="1"/>
    <col min="9736" max="9736" width="16.6640625" style="4" customWidth="1"/>
    <col min="9737" max="9737" width="11.44140625" style="4"/>
    <col min="9738" max="9738" width="16.33203125" style="4" bestFit="1" customWidth="1"/>
    <col min="9739" max="9739" width="21.6640625" style="4" bestFit="1" customWidth="1"/>
    <col min="9740" max="9984" width="11.44140625" style="4"/>
    <col min="9985" max="9986" width="4.33203125" style="4" customWidth="1"/>
    <col min="9987" max="9987" width="5.5546875" style="4" customWidth="1"/>
    <col min="9988" max="9988" width="5.33203125" style="4" customWidth="1"/>
    <col min="9989" max="9989" width="44.6640625" style="4" customWidth="1"/>
    <col min="9990" max="9990" width="15.88671875" style="4" bestFit="1" customWidth="1"/>
    <col min="9991" max="9991" width="17.33203125" style="4" customWidth="1"/>
    <col min="9992" max="9992" width="16.6640625" style="4" customWidth="1"/>
    <col min="9993" max="9993" width="11.44140625" style="4"/>
    <col min="9994" max="9994" width="16.33203125" style="4" bestFit="1" customWidth="1"/>
    <col min="9995" max="9995" width="21.6640625" style="4" bestFit="1" customWidth="1"/>
    <col min="9996" max="10240" width="11.44140625" style="4"/>
    <col min="10241" max="10242" width="4.33203125" style="4" customWidth="1"/>
    <col min="10243" max="10243" width="5.5546875" style="4" customWidth="1"/>
    <col min="10244" max="10244" width="5.33203125" style="4" customWidth="1"/>
    <col min="10245" max="10245" width="44.6640625" style="4" customWidth="1"/>
    <col min="10246" max="10246" width="15.88671875" style="4" bestFit="1" customWidth="1"/>
    <col min="10247" max="10247" width="17.33203125" style="4" customWidth="1"/>
    <col min="10248" max="10248" width="16.6640625" style="4" customWidth="1"/>
    <col min="10249" max="10249" width="11.44140625" style="4"/>
    <col min="10250" max="10250" width="16.33203125" style="4" bestFit="1" customWidth="1"/>
    <col min="10251" max="10251" width="21.6640625" style="4" bestFit="1" customWidth="1"/>
    <col min="10252" max="10496" width="11.44140625" style="4"/>
    <col min="10497" max="10498" width="4.33203125" style="4" customWidth="1"/>
    <col min="10499" max="10499" width="5.5546875" style="4" customWidth="1"/>
    <col min="10500" max="10500" width="5.33203125" style="4" customWidth="1"/>
    <col min="10501" max="10501" width="44.6640625" style="4" customWidth="1"/>
    <col min="10502" max="10502" width="15.88671875" style="4" bestFit="1" customWidth="1"/>
    <col min="10503" max="10503" width="17.33203125" style="4" customWidth="1"/>
    <col min="10504" max="10504" width="16.6640625" style="4" customWidth="1"/>
    <col min="10505" max="10505" width="11.44140625" style="4"/>
    <col min="10506" max="10506" width="16.33203125" style="4" bestFit="1" customWidth="1"/>
    <col min="10507" max="10507" width="21.6640625" style="4" bestFit="1" customWidth="1"/>
    <col min="10508" max="10752" width="11.44140625" style="4"/>
    <col min="10753" max="10754" width="4.33203125" style="4" customWidth="1"/>
    <col min="10755" max="10755" width="5.5546875" style="4" customWidth="1"/>
    <col min="10756" max="10756" width="5.33203125" style="4" customWidth="1"/>
    <col min="10757" max="10757" width="44.6640625" style="4" customWidth="1"/>
    <col min="10758" max="10758" width="15.88671875" style="4" bestFit="1" customWidth="1"/>
    <col min="10759" max="10759" width="17.33203125" style="4" customWidth="1"/>
    <col min="10760" max="10760" width="16.6640625" style="4" customWidth="1"/>
    <col min="10761" max="10761" width="11.44140625" style="4"/>
    <col min="10762" max="10762" width="16.33203125" style="4" bestFit="1" customWidth="1"/>
    <col min="10763" max="10763" width="21.6640625" style="4" bestFit="1" customWidth="1"/>
    <col min="10764" max="11008" width="11.44140625" style="4"/>
    <col min="11009" max="11010" width="4.33203125" style="4" customWidth="1"/>
    <col min="11011" max="11011" width="5.5546875" style="4" customWidth="1"/>
    <col min="11012" max="11012" width="5.33203125" style="4" customWidth="1"/>
    <col min="11013" max="11013" width="44.6640625" style="4" customWidth="1"/>
    <col min="11014" max="11014" width="15.88671875" style="4" bestFit="1" customWidth="1"/>
    <col min="11015" max="11015" width="17.33203125" style="4" customWidth="1"/>
    <col min="11016" max="11016" width="16.6640625" style="4" customWidth="1"/>
    <col min="11017" max="11017" width="11.44140625" style="4"/>
    <col min="11018" max="11018" width="16.33203125" style="4" bestFit="1" customWidth="1"/>
    <col min="11019" max="11019" width="21.6640625" style="4" bestFit="1" customWidth="1"/>
    <col min="11020" max="11264" width="11.44140625" style="4"/>
    <col min="11265" max="11266" width="4.33203125" style="4" customWidth="1"/>
    <col min="11267" max="11267" width="5.5546875" style="4" customWidth="1"/>
    <col min="11268" max="11268" width="5.33203125" style="4" customWidth="1"/>
    <col min="11269" max="11269" width="44.6640625" style="4" customWidth="1"/>
    <col min="11270" max="11270" width="15.88671875" style="4" bestFit="1" customWidth="1"/>
    <col min="11271" max="11271" width="17.33203125" style="4" customWidth="1"/>
    <col min="11272" max="11272" width="16.6640625" style="4" customWidth="1"/>
    <col min="11273" max="11273" width="11.44140625" style="4"/>
    <col min="11274" max="11274" width="16.33203125" style="4" bestFit="1" customWidth="1"/>
    <col min="11275" max="11275" width="21.6640625" style="4" bestFit="1" customWidth="1"/>
    <col min="11276" max="11520" width="11.44140625" style="4"/>
    <col min="11521" max="11522" width="4.33203125" style="4" customWidth="1"/>
    <col min="11523" max="11523" width="5.5546875" style="4" customWidth="1"/>
    <col min="11524" max="11524" width="5.33203125" style="4" customWidth="1"/>
    <col min="11525" max="11525" width="44.6640625" style="4" customWidth="1"/>
    <col min="11526" max="11526" width="15.88671875" style="4" bestFit="1" customWidth="1"/>
    <col min="11527" max="11527" width="17.33203125" style="4" customWidth="1"/>
    <col min="11528" max="11528" width="16.6640625" style="4" customWidth="1"/>
    <col min="11529" max="11529" width="11.44140625" style="4"/>
    <col min="11530" max="11530" width="16.33203125" style="4" bestFit="1" customWidth="1"/>
    <col min="11531" max="11531" width="21.6640625" style="4" bestFit="1" customWidth="1"/>
    <col min="11532" max="11776" width="11.44140625" style="4"/>
    <col min="11777" max="11778" width="4.33203125" style="4" customWidth="1"/>
    <col min="11779" max="11779" width="5.5546875" style="4" customWidth="1"/>
    <col min="11780" max="11780" width="5.33203125" style="4" customWidth="1"/>
    <col min="11781" max="11781" width="44.6640625" style="4" customWidth="1"/>
    <col min="11782" max="11782" width="15.88671875" style="4" bestFit="1" customWidth="1"/>
    <col min="11783" max="11783" width="17.33203125" style="4" customWidth="1"/>
    <col min="11784" max="11784" width="16.6640625" style="4" customWidth="1"/>
    <col min="11785" max="11785" width="11.44140625" style="4"/>
    <col min="11786" max="11786" width="16.33203125" style="4" bestFit="1" customWidth="1"/>
    <col min="11787" max="11787" width="21.6640625" style="4" bestFit="1" customWidth="1"/>
    <col min="11788" max="12032" width="11.44140625" style="4"/>
    <col min="12033" max="12034" width="4.33203125" style="4" customWidth="1"/>
    <col min="12035" max="12035" width="5.5546875" style="4" customWidth="1"/>
    <col min="12036" max="12036" width="5.33203125" style="4" customWidth="1"/>
    <col min="12037" max="12037" width="44.6640625" style="4" customWidth="1"/>
    <col min="12038" max="12038" width="15.88671875" style="4" bestFit="1" customWidth="1"/>
    <col min="12039" max="12039" width="17.33203125" style="4" customWidth="1"/>
    <col min="12040" max="12040" width="16.6640625" style="4" customWidth="1"/>
    <col min="12041" max="12041" width="11.44140625" style="4"/>
    <col min="12042" max="12042" width="16.33203125" style="4" bestFit="1" customWidth="1"/>
    <col min="12043" max="12043" width="21.6640625" style="4" bestFit="1" customWidth="1"/>
    <col min="12044" max="12288" width="11.44140625" style="4"/>
    <col min="12289" max="12290" width="4.33203125" style="4" customWidth="1"/>
    <col min="12291" max="12291" width="5.5546875" style="4" customWidth="1"/>
    <col min="12292" max="12292" width="5.33203125" style="4" customWidth="1"/>
    <col min="12293" max="12293" width="44.6640625" style="4" customWidth="1"/>
    <col min="12294" max="12294" width="15.88671875" style="4" bestFit="1" customWidth="1"/>
    <col min="12295" max="12295" width="17.33203125" style="4" customWidth="1"/>
    <col min="12296" max="12296" width="16.6640625" style="4" customWidth="1"/>
    <col min="12297" max="12297" width="11.44140625" style="4"/>
    <col min="12298" max="12298" width="16.33203125" style="4" bestFit="1" customWidth="1"/>
    <col min="12299" max="12299" width="21.6640625" style="4" bestFit="1" customWidth="1"/>
    <col min="12300" max="12544" width="11.44140625" style="4"/>
    <col min="12545" max="12546" width="4.33203125" style="4" customWidth="1"/>
    <col min="12547" max="12547" width="5.5546875" style="4" customWidth="1"/>
    <col min="12548" max="12548" width="5.33203125" style="4" customWidth="1"/>
    <col min="12549" max="12549" width="44.6640625" style="4" customWidth="1"/>
    <col min="12550" max="12550" width="15.88671875" style="4" bestFit="1" customWidth="1"/>
    <col min="12551" max="12551" width="17.33203125" style="4" customWidth="1"/>
    <col min="12552" max="12552" width="16.6640625" style="4" customWidth="1"/>
    <col min="12553" max="12553" width="11.44140625" style="4"/>
    <col min="12554" max="12554" width="16.33203125" style="4" bestFit="1" customWidth="1"/>
    <col min="12555" max="12555" width="21.6640625" style="4" bestFit="1" customWidth="1"/>
    <col min="12556" max="12800" width="11.44140625" style="4"/>
    <col min="12801" max="12802" width="4.33203125" style="4" customWidth="1"/>
    <col min="12803" max="12803" width="5.5546875" style="4" customWidth="1"/>
    <col min="12804" max="12804" width="5.33203125" style="4" customWidth="1"/>
    <col min="12805" max="12805" width="44.6640625" style="4" customWidth="1"/>
    <col min="12806" max="12806" width="15.88671875" style="4" bestFit="1" customWidth="1"/>
    <col min="12807" max="12807" width="17.33203125" style="4" customWidth="1"/>
    <col min="12808" max="12808" width="16.6640625" style="4" customWidth="1"/>
    <col min="12809" max="12809" width="11.44140625" style="4"/>
    <col min="12810" max="12810" width="16.33203125" style="4" bestFit="1" customWidth="1"/>
    <col min="12811" max="12811" width="21.6640625" style="4" bestFit="1" customWidth="1"/>
    <col min="12812" max="13056" width="11.44140625" style="4"/>
    <col min="13057" max="13058" width="4.33203125" style="4" customWidth="1"/>
    <col min="13059" max="13059" width="5.5546875" style="4" customWidth="1"/>
    <col min="13060" max="13060" width="5.33203125" style="4" customWidth="1"/>
    <col min="13061" max="13061" width="44.6640625" style="4" customWidth="1"/>
    <col min="13062" max="13062" width="15.88671875" style="4" bestFit="1" customWidth="1"/>
    <col min="13063" max="13063" width="17.33203125" style="4" customWidth="1"/>
    <col min="13064" max="13064" width="16.6640625" style="4" customWidth="1"/>
    <col min="13065" max="13065" width="11.44140625" style="4"/>
    <col min="13066" max="13066" width="16.33203125" style="4" bestFit="1" customWidth="1"/>
    <col min="13067" max="13067" width="21.6640625" style="4" bestFit="1" customWidth="1"/>
    <col min="13068" max="13312" width="11.44140625" style="4"/>
    <col min="13313" max="13314" width="4.33203125" style="4" customWidth="1"/>
    <col min="13315" max="13315" width="5.5546875" style="4" customWidth="1"/>
    <col min="13316" max="13316" width="5.33203125" style="4" customWidth="1"/>
    <col min="13317" max="13317" width="44.6640625" style="4" customWidth="1"/>
    <col min="13318" max="13318" width="15.88671875" style="4" bestFit="1" customWidth="1"/>
    <col min="13319" max="13319" width="17.33203125" style="4" customWidth="1"/>
    <col min="13320" max="13320" width="16.6640625" style="4" customWidth="1"/>
    <col min="13321" max="13321" width="11.44140625" style="4"/>
    <col min="13322" max="13322" width="16.33203125" style="4" bestFit="1" customWidth="1"/>
    <col min="13323" max="13323" width="21.6640625" style="4" bestFit="1" customWidth="1"/>
    <col min="13324" max="13568" width="11.44140625" style="4"/>
    <col min="13569" max="13570" width="4.33203125" style="4" customWidth="1"/>
    <col min="13571" max="13571" width="5.5546875" style="4" customWidth="1"/>
    <col min="13572" max="13572" width="5.33203125" style="4" customWidth="1"/>
    <col min="13573" max="13573" width="44.6640625" style="4" customWidth="1"/>
    <col min="13574" max="13574" width="15.88671875" style="4" bestFit="1" customWidth="1"/>
    <col min="13575" max="13575" width="17.33203125" style="4" customWidth="1"/>
    <col min="13576" max="13576" width="16.6640625" style="4" customWidth="1"/>
    <col min="13577" max="13577" width="11.44140625" style="4"/>
    <col min="13578" max="13578" width="16.33203125" style="4" bestFit="1" customWidth="1"/>
    <col min="13579" max="13579" width="21.6640625" style="4" bestFit="1" customWidth="1"/>
    <col min="13580" max="13824" width="11.44140625" style="4"/>
    <col min="13825" max="13826" width="4.33203125" style="4" customWidth="1"/>
    <col min="13827" max="13827" width="5.5546875" style="4" customWidth="1"/>
    <col min="13828" max="13828" width="5.33203125" style="4" customWidth="1"/>
    <col min="13829" max="13829" width="44.6640625" style="4" customWidth="1"/>
    <col min="13830" max="13830" width="15.88671875" style="4" bestFit="1" customWidth="1"/>
    <col min="13831" max="13831" width="17.33203125" style="4" customWidth="1"/>
    <col min="13832" max="13832" width="16.6640625" style="4" customWidth="1"/>
    <col min="13833" max="13833" width="11.44140625" style="4"/>
    <col min="13834" max="13834" width="16.33203125" style="4" bestFit="1" customWidth="1"/>
    <col min="13835" max="13835" width="21.6640625" style="4" bestFit="1" customWidth="1"/>
    <col min="13836" max="14080" width="11.44140625" style="4"/>
    <col min="14081" max="14082" width="4.33203125" style="4" customWidth="1"/>
    <col min="14083" max="14083" width="5.5546875" style="4" customWidth="1"/>
    <col min="14084" max="14084" width="5.33203125" style="4" customWidth="1"/>
    <col min="14085" max="14085" width="44.6640625" style="4" customWidth="1"/>
    <col min="14086" max="14086" width="15.88671875" style="4" bestFit="1" customWidth="1"/>
    <col min="14087" max="14087" width="17.33203125" style="4" customWidth="1"/>
    <col min="14088" max="14088" width="16.6640625" style="4" customWidth="1"/>
    <col min="14089" max="14089" width="11.44140625" style="4"/>
    <col min="14090" max="14090" width="16.33203125" style="4" bestFit="1" customWidth="1"/>
    <col min="14091" max="14091" width="21.6640625" style="4" bestFit="1" customWidth="1"/>
    <col min="14092" max="14336" width="11.44140625" style="4"/>
    <col min="14337" max="14338" width="4.33203125" style="4" customWidth="1"/>
    <col min="14339" max="14339" width="5.5546875" style="4" customWidth="1"/>
    <col min="14340" max="14340" width="5.33203125" style="4" customWidth="1"/>
    <col min="14341" max="14341" width="44.6640625" style="4" customWidth="1"/>
    <col min="14342" max="14342" width="15.88671875" style="4" bestFit="1" customWidth="1"/>
    <col min="14343" max="14343" width="17.33203125" style="4" customWidth="1"/>
    <col min="14344" max="14344" width="16.6640625" style="4" customWidth="1"/>
    <col min="14345" max="14345" width="11.44140625" style="4"/>
    <col min="14346" max="14346" width="16.33203125" style="4" bestFit="1" customWidth="1"/>
    <col min="14347" max="14347" width="21.6640625" style="4" bestFit="1" customWidth="1"/>
    <col min="14348" max="14592" width="11.44140625" style="4"/>
    <col min="14593" max="14594" width="4.33203125" style="4" customWidth="1"/>
    <col min="14595" max="14595" width="5.5546875" style="4" customWidth="1"/>
    <col min="14596" max="14596" width="5.33203125" style="4" customWidth="1"/>
    <col min="14597" max="14597" width="44.6640625" style="4" customWidth="1"/>
    <col min="14598" max="14598" width="15.88671875" style="4" bestFit="1" customWidth="1"/>
    <col min="14599" max="14599" width="17.33203125" style="4" customWidth="1"/>
    <col min="14600" max="14600" width="16.6640625" style="4" customWidth="1"/>
    <col min="14601" max="14601" width="11.44140625" style="4"/>
    <col min="14602" max="14602" width="16.33203125" style="4" bestFit="1" customWidth="1"/>
    <col min="14603" max="14603" width="21.6640625" style="4" bestFit="1" customWidth="1"/>
    <col min="14604" max="14848" width="11.44140625" style="4"/>
    <col min="14849" max="14850" width="4.33203125" style="4" customWidth="1"/>
    <col min="14851" max="14851" width="5.5546875" style="4" customWidth="1"/>
    <col min="14852" max="14852" width="5.33203125" style="4" customWidth="1"/>
    <col min="14853" max="14853" width="44.6640625" style="4" customWidth="1"/>
    <col min="14854" max="14854" width="15.88671875" style="4" bestFit="1" customWidth="1"/>
    <col min="14855" max="14855" width="17.33203125" style="4" customWidth="1"/>
    <col min="14856" max="14856" width="16.6640625" style="4" customWidth="1"/>
    <col min="14857" max="14857" width="11.44140625" style="4"/>
    <col min="14858" max="14858" width="16.33203125" style="4" bestFit="1" customWidth="1"/>
    <col min="14859" max="14859" width="21.6640625" style="4" bestFit="1" customWidth="1"/>
    <col min="14860" max="15104" width="11.44140625" style="4"/>
    <col min="15105" max="15106" width="4.33203125" style="4" customWidth="1"/>
    <col min="15107" max="15107" width="5.5546875" style="4" customWidth="1"/>
    <col min="15108" max="15108" width="5.33203125" style="4" customWidth="1"/>
    <col min="15109" max="15109" width="44.6640625" style="4" customWidth="1"/>
    <col min="15110" max="15110" width="15.88671875" style="4" bestFit="1" customWidth="1"/>
    <col min="15111" max="15111" width="17.33203125" style="4" customWidth="1"/>
    <col min="15112" max="15112" width="16.6640625" style="4" customWidth="1"/>
    <col min="15113" max="15113" width="11.44140625" style="4"/>
    <col min="15114" max="15114" width="16.33203125" style="4" bestFit="1" customWidth="1"/>
    <col min="15115" max="15115" width="21.6640625" style="4" bestFit="1" customWidth="1"/>
    <col min="15116" max="15360" width="11.44140625" style="4"/>
    <col min="15361" max="15362" width="4.33203125" style="4" customWidth="1"/>
    <col min="15363" max="15363" width="5.5546875" style="4" customWidth="1"/>
    <col min="15364" max="15364" width="5.33203125" style="4" customWidth="1"/>
    <col min="15365" max="15365" width="44.6640625" style="4" customWidth="1"/>
    <col min="15366" max="15366" width="15.88671875" style="4" bestFit="1" customWidth="1"/>
    <col min="15367" max="15367" width="17.33203125" style="4" customWidth="1"/>
    <col min="15368" max="15368" width="16.6640625" style="4" customWidth="1"/>
    <col min="15369" max="15369" width="11.44140625" style="4"/>
    <col min="15370" max="15370" width="16.33203125" style="4" bestFit="1" customWidth="1"/>
    <col min="15371" max="15371" width="21.6640625" style="4" bestFit="1" customWidth="1"/>
    <col min="15372" max="15616" width="11.44140625" style="4"/>
    <col min="15617" max="15618" width="4.33203125" style="4" customWidth="1"/>
    <col min="15619" max="15619" width="5.5546875" style="4" customWidth="1"/>
    <col min="15620" max="15620" width="5.33203125" style="4" customWidth="1"/>
    <col min="15621" max="15621" width="44.6640625" style="4" customWidth="1"/>
    <col min="15622" max="15622" width="15.88671875" style="4" bestFit="1" customWidth="1"/>
    <col min="15623" max="15623" width="17.33203125" style="4" customWidth="1"/>
    <col min="15624" max="15624" width="16.6640625" style="4" customWidth="1"/>
    <col min="15625" max="15625" width="11.44140625" style="4"/>
    <col min="15626" max="15626" width="16.33203125" style="4" bestFit="1" customWidth="1"/>
    <col min="15627" max="15627" width="21.6640625" style="4" bestFit="1" customWidth="1"/>
    <col min="15628" max="15872" width="11.44140625" style="4"/>
    <col min="15873" max="15874" width="4.33203125" style="4" customWidth="1"/>
    <col min="15875" max="15875" width="5.5546875" style="4" customWidth="1"/>
    <col min="15876" max="15876" width="5.33203125" style="4" customWidth="1"/>
    <col min="15877" max="15877" width="44.6640625" style="4" customWidth="1"/>
    <col min="15878" max="15878" width="15.88671875" style="4" bestFit="1" customWidth="1"/>
    <col min="15879" max="15879" width="17.33203125" style="4" customWidth="1"/>
    <col min="15880" max="15880" width="16.6640625" style="4" customWidth="1"/>
    <col min="15881" max="15881" width="11.44140625" style="4"/>
    <col min="15882" max="15882" width="16.33203125" style="4" bestFit="1" customWidth="1"/>
    <col min="15883" max="15883" width="21.6640625" style="4" bestFit="1" customWidth="1"/>
    <col min="15884" max="16128" width="11.44140625" style="4"/>
    <col min="16129" max="16130" width="4.33203125" style="4" customWidth="1"/>
    <col min="16131" max="16131" width="5.5546875" style="4" customWidth="1"/>
    <col min="16132" max="16132" width="5.33203125" style="4" customWidth="1"/>
    <col min="16133" max="16133" width="44.6640625" style="4" customWidth="1"/>
    <col min="16134" max="16134" width="15.88671875" style="4" bestFit="1" customWidth="1"/>
    <col min="16135" max="16135" width="17.33203125" style="4" customWidth="1"/>
    <col min="16136" max="16136" width="16.6640625" style="4" customWidth="1"/>
    <col min="16137" max="16137" width="11.44140625" style="4"/>
    <col min="16138" max="16138" width="16.33203125" style="4" bestFit="1" customWidth="1"/>
    <col min="16139" max="16139" width="21.6640625" style="4" bestFit="1" customWidth="1"/>
    <col min="16140" max="16384" width="11.44140625" style="4"/>
  </cols>
  <sheetData>
    <row r="2" spans="1:10" ht="13.8" x14ac:dyDescent="0.25">
      <c r="A2" s="145"/>
      <c r="B2" s="145"/>
      <c r="C2" s="145"/>
      <c r="D2" s="145"/>
      <c r="E2" s="145"/>
      <c r="F2" s="145"/>
      <c r="G2" s="145"/>
      <c r="H2" s="145"/>
    </row>
    <row r="3" spans="1:10" ht="48" customHeight="1" x14ac:dyDescent="0.25">
      <c r="A3" s="146" t="s">
        <v>146</v>
      </c>
      <c r="B3" s="146"/>
      <c r="C3" s="146"/>
      <c r="D3" s="146"/>
      <c r="E3" s="146"/>
      <c r="F3" s="146"/>
      <c r="G3" s="146"/>
      <c r="H3" s="146"/>
    </row>
    <row r="4" spans="1:10" s="32" customFormat="1" ht="26.25" customHeight="1" x14ac:dyDescent="0.25">
      <c r="A4" s="146" t="s">
        <v>33</v>
      </c>
      <c r="B4" s="146"/>
      <c r="C4" s="146"/>
      <c r="D4" s="146"/>
      <c r="E4" s="146"/>
      <c r="F4" s="146"/>
      <c r="G4" s="147"/>
      <c r="H4" s="147"/>
    </row>
    <row r="5" spans="1:10" ht="15.75" customHeight="1" x14ac:dyDescent="0.3">
      <c r="A5" s="33"/>
      <c r="B5" s="34"/>
      <c r="C5" s="34"/>
      <c r="D5" s="34"/>
      <c r="E5" s="34"/>
    </row>
    <row r="6" spans="1:10" ht="27.75" customHeight="1" x14ac:dyDescent="0.3">
      <c r="A6" s="35"/>
      <c r="B6" s="36"/>
      <c r="C6" s="36"/>
      <c r="D6" s="37"/>
      <c r="E6" s="38"/>
      <c r="F6" s="39" t="s">
        <v>143</v>
      </c>
      <c r="G6" s="39" t="s">
        <v>144</v>
      </c>
      <c r="H6" s="40" t="s">
        <v>149</v>
      </c>
      <c r="I6" s="41"/>
    </row>
    <row r="7" spans="1:10" ht="27.75" customHeight="1" x14ac:dyDescent="0.3">
      <c r="A7" s="148" t="s">
        <v>35</v>
      </c>
      <c r="B7" s="140"/>
      <c r="C7" s="140"/>
      <c r="D7" s="140"/>
      <c r="E7" s="149"/>
      <c r="F7" s="42">
        <f>+F8+F9</f>
        <v>3157173</v>
      </c>
      <c r="G7" s="42">
        <f>G8+G9</f>
        <v>3157173</v>
      </c>
      <c r="H7" s="42">
        <f>+H8+H9</f>
        <v>3157173</v>
      </c>
      <c r="I7" s="43"/>
    </row>
    <row r="8" spans="1:10" ht="22.5" customHeight="1" x14ac:dyDescent="0.3">
      <c r="A8" s="137" t="s">
        <v>0</v>
      </c>
      <c r="B8" s="138"/>
      <c r="C8" s="138"/>
      <c r="D8" s="138"/>
      <c r="E8" s="150"/>
      <c r="F8" s="44">
        <v>3157173</v>
      </c>
      <c r="G8" s="44">
        <v>3157173</v>
      </c>
      <c r="H8" s="44">
        <v>3157173</v>
      </c>
    </row>
    <row r="9" spans="1:10" ht="22.5" customHeight="1" x14ac:dyDescent="0.3">
      <c r="A9" s="151" t="s">
        <v>130</v>
      </c>
      <c r="B9" s="150"/>
      <c r="C9" s="150"/>
      <c r="D9" s="150"/>
      <c r="E9" s="150"/>
      <c r="F9" s="44"/>
      <c r="G9" s="44"/>
      <c r="H9" s="44"/>
    </row>
    <row r="10" spans="1:10" ht="22.5" customHeight="1" x14ac:dyDescent="0.3">
      <c r="A10" s="45" t="s">
        <v>36</v>
      </c>
      <c r="B10" s="46"/>
      <c r="C10" s="46"/>
      <c r="D10" s="46"/>
      <c r="E10" s="46"/>
      <c r="F10" s="42">
        <f>+F11+F12</f>
        <v>3528602</v>
      </c>
      <c r="G10" s="42">
        <f>+G11+G12</f>
        <v>3528602</v>
      </c>
      <c r="H10" s="42">
        <f>+H11+H12</f>
        <v>3528602</v>
      </c>
    </row>
    <row r="11" spans="1:10" ht="22.5" customHeight="1" x14ac:dyDescent="0.3">
      <c r="A11" s="141" t="s">
        <v>1</v>
      </c>
      <c r="B11" s="138"/>
      <c r="C11" s="138"/>
      <c r="D11" s="138"/>
      <c r="E11" s="152"/>
      <c r="F11" s="44">
        <v>3164734</v>
      </c>
      <c r="G11" s="44">
        <v>3164734</v>
      </c>
      <c r="H11" s="47">
        <v>3164734</v>
      </c>
      <c r="I11" s="1"/>
      <c r="J11" s="1"/>
    </row>
    <row r="12" spans="1:10" ht="22.5" customHeight="1" x14ac:dyDescent="0.3">
      <c r="A12" s="153" t="s">
        <v>135</v>
      </c>
      <c r="B12" s="150"/>
      <c r="C12" s="150"/>
      <c r="D12" s="150"/>
      <c r="E12" s="150"/>
      <c r="F12" s="48">
        <v>363868</v>
      </c>
      <c r="G12" s="48">
        <v>363868</v>
      </c>
      <c r="H12" s="47">
        <v>363868</v>
      </c>
      <c r="I12" s="1"/>
      <c r="J12" s="1"/>
    </row>
    <row r="13" spans="1:10" ht="22.5" customHeight="1" x14ac:dyDescent="0.3">
      <c r="A13" s="139" t="s">
        <v>2</v>
      </c>
      <c r="B13" s="140"/>
      <c r="C13" s="140"/>
      <c r="D13" s="140"/>
      <c r="E13" s="140"/>
      <c r="F13" s="49">
        <f>+F7-F10</f>
        <v>-371429</v>
      </c>
      <c r="G13" s="49">
        <f>+G7-G10</f>
        <v>-371429</v>
      </c>
      <c r="H13" s="49">
        <f>+H7-H10</f>
        <v>-371429</v>
      </c>
      <c r="J13" s="1"/>
    </row>
    <row r="14" spans="1:10" ht="25.5" customHeight="1" x14ac:dyDescent="0.25">
      <c r="A14" s="146"/>
      <c r="B14" s="135"/>
      <c r="C14" s="135"/>
      <c r="D14" s="135"/>
      <c r="E14" s="135"/>
      <c r="F14" s="136"/>
      <c r="G14" s="136"/>
      <c r="H14" s="136"/>
    </row>
    <row r="15" spans="1:10" ht="27.75" customHeight="1" x14ac:dyDescent="0.3">
      <c r="A15" s="35"/>
      <c r="B15" s="36"/>
      <c r="C15" s="36"/>
      <c r="D15" s="37"/>
      <c r="E15" s="38"/>
      <c r="F15" s="39" t="s">
        <v>143</v>
      </c>
      <c r="G15" s="39" t="s">
        <v>144</v>
      </c>
      <c r="H15" s="40" t="s">
        <v>145</v>
      </c>
      <c r="J15" s="1"/>
    </row>
    <row r="16" spans="1:10" ht="30.75" customHeight="1" x14ac:dyDescent="0.3">
      <c r="A16" s="154" t="s">
        <v>136</v>
      </c>
      <c r="B16" s="155"/>
      <c r="C16" s="155"/>
      <c r="D16" s="155"/>
      <c r="E16" s="156"/>
      <c r="F16" s="50">
        <v>371429</v>
      </c>
      <c r="G16" s="50">
        <v>371429</v>
      </c>
      <c r="H16" s="51">
        <v>371429</v>
      </c>
      <c r="J16" s="1"/>
    </row>
    <row r="17" spans="1:11" ht="34.5" customHeight="1" x14ac:dyDescent="0.3">
      <c r="A17" s="142" t="s">
        <v>137</v>
      </c>
      <c r="B17" s="143"/>
      <c r="C17" s="143"/>
      <c r="D17" s="143"/>
      <c r="E17" s="144"/>
      <c r="F17" s="52"/>
      <c r="G17" s="52"/>
      <c r="H17" s="49"/>
      <c r="J17" s="1"/>
    </row>
    <row r="18" spans="1:11" s="53" customFormat="1" ht="25.5" customHeight="1" x14ac:dyDescent="0.3">
      <c r="A18" s="134"/>
      <c r="B18" s="135"/>
      <c r="C18" s="135"/>
      <c r="D18" s="135"/>
      <c r="E18" s="135"/>
      <c r="F18" s="136"/>
      <c r="G18" s="136"/>
      <c r="H18" s="136"/>
      <c r="J18" s="54"/>
    </row>
    <row r="19" spans="1:11" s="53" customFormat="1" ht="27.75" customHeight="1" x14ac:dyDescent="0.3">
      <c r="A19" s="35"/>
      <c r="B19" s="36"/>
      <c r="C19" s="36"/>
      <c r="D19" s="37"/>
      <c r="E19" s="38"/>
      <c r="F19" s="39" t="s">
        <v>141</v>
      </c>
      <c r="G19" s="39" t="s">
        <v>139</v>
      </c>
      <c r="H19" s="40" t="s">
        <v>140</v>
      </c>
      <c r="J19" s="54"/>
      <c r="K19" s="54"/>
    </row>
    <row r="20" spans="1:11" s="53" customFormat="1" ht="22.5" customHeight="1" x14ac:dyDescent="0.3">
      <c r="A20" s="137" t="s">
        <v>3</v>
      </c>
      <c r="B20" s="138"/>
      <c r="C20" s="138"/>
      <c r="D20" s="138"/>
      <c r="E20" s="138"/>
      <c r="F20" s="48"/>
      <c r="G20" s="48"/>
      <c r="H20" s="48"/>
      <c r="J20" s="54"/>
    </row>
    <row r="21" spans="1:11" s="53" customFormat="1" ht="33.75" customHeight="1" x14ac:dyDescent="0.3">
      <c r="A21" s="137" t="s">
        <v>4</v>
      </c>
      <c r="B21" s="138"/>
      <c r="C21" s="138"/>
      <c r="D21" s="138"/>
      <c r="E21" s="138"/>
      <c r="F21" s="48"/>
      <c r="G21" s="48"/>
      <c r="H21" s="48"/>
    </row>
    <row r="22" spans="1:11" s="53" customFormat="1" ht="22.5" customHeight="1" x14ac:dyDescent="0.3">
      <c r="A22" s="139" t="s">
        <v>5</v>
      </c>
      <c r="B22" s="140"/>
      <c r="C22" s="140"/>
      <c r="D22" s="140"/>
      <c r="E22" s="140"/>
      <c r="F22" s="42">
        <f>F20-F21</f>
        <v>0</v>
      </c>
      <c r="G22" s="42">
        <f>G20-G21</f>
        <v>0</v>
      </c>
      <c r="H22" s="42">
        <f>H20-H21</f>
        <v>0</v>
      </c>
      <c r="J22" s="55"/>
      <c r="K22" s="54"/>
    </row>
    <row r="23" spans="1:11" s="53" customFormat="1" ht="25.5" customHeight="1" x14ac:dyDescent="0.3">
      <c r="A23" s="134"/>
      <c r="B23" s="135"/>
      <c r="C23" s="135"/>
      <c r="D23" s="135"/>
      <c r="E23" s="135"/>
      <c r="F23" s="136"/>
      <c r="G23" s="136"/>
      <c r="H23" s="136"/>
    </row>
    <row r="24" spans="1:11" s="53" customFormat="1" ht="22.5" customHeight="1" x14ac:dyDescent="0.3">
      <c r="A24" s="141" t="s">
        <v>6</v>
      </c>
      <c r="B24" s="138"/>
      <c r="C24" s="138"/>
      <c r="D24" s="138"/>
      <c r="E24" s="138"/>
      <c r="F24" s="48" t="str">
        <f>IF((F13+F17+F22)&lt;&gt;0,"NESLAGANJE ZBROJA",(F13+F17+F22))</f>
        <v>NESLAGANJE ZBROJA</v>
      </c>
      <c r="G24" s="48" t="str">
        <f>IF((G13+G17+G22)&lt;&gt;0,"NESLAGANJE ZBROJA",(G13+G17+G22))</f>
        <v>NESLAGANJE ZBROJA</v>
      </c>
      <c r="H24" s="48" t="str">
        <f>IF((H13+H17+H22)&lt;&gt;0,"NESLAGANJE ZBROJA",(H13+H17+H22))</f>
        <v>NESLAGANJE ZBROJA</v>
      </c>
    </row>
    <row r="25" spans="1:11" s="53" customFormat="1" ht="18" customHeight="1" x14ac:dyDescent="0.3">
      <c r="A25" s="56"/>
      <c r="B25" s="34"/>
      <c r="C25" s="34"/>
      <c r="D25" s="34"/>
      <c r="E25" s="34"/>
    </row>
    <row r="26" spans="1:11" ht="42" customHeight="1" x14ac:dyDescent="0.3">
      <c r="A26" s="132" t="s">
        <v>138</v>
      </c>
      <c r="B26" s="133"/>
      <c r="C26" s="133"/>
      <c r="D26" s="133"/>
      <c r="E26" s="133"/>
      <c r="F26" s="133"/>
      <c r="G26" s="133"/>
      <c r="H26" s="133"/>
    </row>
    <row r="27" spans="1:11" x14ac:dyDescent="0.25">
      <c r="E27" s="57"/>
    </row>
    <row r="31" spans="1:11" x14ac:dyDescent="0.25">
      <c r="F31" s="1"/>
      <c r="G31" s="1"/>
      <c r="H31" s="1"/>
    </row>
    <row r="32" spans="1:11" x14ac:dyDescent="0.25">
      <c r="F32" s="1"/>
      <c r="G32" s="1"/>
      <c r="H32" s="1"/>
    </row>
    <row r="33" spans="5:8" x14ac:dyDescent="0.25">
      <c r="E33" s="58"/>
      <c r="F33" s="2"/>
      <c r="G33" s="2"/>
      <c r="H33" s="2"/>
    </row>
    <row r="34" spans="5:8" x14ac:dyDescent="0.25">
      <c r="E34" s="58"/>
      <c r="F34" s="1"/>
      <c r="G34" s="1"/>
      <c r="H34" s="1"/>
    </row>
    <row r="35" spans="5:8" x14ac:dyDescent="0.25">
      <c r="E35" s="58"/>
      <c r="F35" s="1"/>
      <c r="G35" s="1"/>
      <c r="H35" s="1"/>
    </row>
    <row r="36" spans="5:8" x14ac:dyDescent="0.25">
      <c r="E36" s="58"/>
      <c r="F36" s="1"/>
      <c r="G36" s="1"/>
      <c r="H36" s="1"/>
    </row>
    <row r="37" spans="5:8" x14ac:dyDescent="0.25">
      <c r="E37" s="58"/>
      <c r="F37" s="1"/>
      <c r="G37" s="1"/>
      <c r="H37" s="1"/>
    </row>
    <row r="38" spans="5:8" x14ac:dyDescent="0.25">
      <c r="E38" s="58"/>
    </row>
    <row r="43" spans="5:8" x14ac:dyDescent="0.25">
      <c r="F43" s="1"/>
    </row>
    <row r="44" spans="5:8" x14ac:dyDescent="0.25">
      <c r="F44" s="1"/>
    </row>
    <row r="45" spans="5:8" x14ac:dyDescent="0.25">
      <c r="F45" s="1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showGridLines="0" topLeftCell="D16" zoomScale="184" zoomScaleNormal="184" workbookViewId="0">
      <selection activeCell="F4" sqref="F4"/>
    </sheetView>
  </sheetViews>
  <sheetFormatPr defaultColWidth="9.109375" defaultRowHeight="11.4" x14ac:dyDescent="0.2"/>
  <cols>
    <col min="1" max="1" width="9.33203125" style="5" hidden="1" customWidth="1"/>
    <col min="2" max="2" width="11.33203125" style="11" customWidth="1"/>
    <col min="3" max="3" width="67" style="28" customWidth="1"/>
    <col min="4" max="6" width="15.6640625" style="18" customWidth="1"/>
    <col min="7" max="16384" width="9.109375" style="15"/>
  </cols>
  <sheetData>
    <row r="1" spans="1:6" ht="12" thickBot="1" x14ac:dyDescent="0.25">
      <c r="C1" s="157"/>
      <c r="D1" s="158"/>
      <c r="E1" s="158"/>
      <c r="F1" s="158"/>
    </row>
    <row r="2" spans="1:6" ht="40.200000000000003" thickBot="1" x14ac:dyDescent="0.25">
      <c r="A2" s="5" t="s">
        <v>37</v>
      </c>
      <c r="B2" s="14" t="s">
        <v>38</v>
      </c>
      <c r="C2" s="26" t="s">
        <v>17</v>
      </c>
      <c r="D2" s="16" t="s">
        <v>147</v>
      </c>
      <c r="E2" s="16" t="s">
        <v>142</v>
      </c>
      <c r="F2" s="16" t="s">
        <v>148</v>
      </c>
    </row>
    <row r="3" spans="1:6" s="8" customFormat="1" ht="13.2" x14ac:dyDescent="0.25">
      <c r="A3" s="6">
        <f>LEN(B3)</f>
        <v>1</v>
      </c>
      <c r="B3" s="12">
        <v>6</v>
      </c>
      <c r="C3" s="27" t="s">
        <v>103</v>
      </c>
      <c r="D3" s="7">
        <v>3157173</v>
      </c>
      <c r="E3" s="7">
        <v>3157173</v>
      </c>
      <c r="F3" s="7">
        <v>3157173</v>
      </c>
    </row>
    <row r="4" spans="1:6" s="10" customFormat="1" ht="13.2" x14ac:dyDescent="0.25">
      <c r="A4" s="9">
        <f t="shared" ref="A4:A18" si="0">LEN(B4)</f>
        <v>2</v>
      </c>
      <c r="B4" s="12">
        <v>63</v>
      </c>
      <c r="C4" s="27" t="s">
        <v>104</v>
      </c>
      <c r="D4" s="7">
        <f>D5+D7+D8</f>
        <v>0</v>
      </c>
      <c r="E4" s="7">
        <v>0</v>
      </c>
      <c r="F4" s="7">
        <f>F5+F7+F8</f>
        <v>0</v>
      </c>
    </row>
    <row r="5" spans="1:6" s="10" customFormat="1" ht="27.75" customHeight="1" x14ac:dyDescent="0.25">
      <c r="A5" s="9">
        <f t="shared" si="0"/>
        <v>3</v>
      </c>
      <c r="B5" s="13">
        <v>632</v>
      </c>
      <c r="C5" s="60" t="s">
        <v>105</v>
      </c>
      <c r="D5" s="17">
        <v>0</v>
      </c>
      <c r="E5" s="17">
        <v>0</v>
      </c>
      <c r="F5" s="17">
        <v>0</v>
      </c>
    </row>
    <row r="6" spans="1:6" s="10" customFormat="1" ht="13.2" x14ac:dyDescent="0.25">
      <c r="A6" s="9">
        <f t="shared" si="0"/>
        <v>3</v>
      </c>
      <c r="B6" s="13">
        <v>636</v>
      </c>
      <c r="C6" s="60" t="s">
        <v>106</v>
      </c>
      <c r="D6" s="17">
        <v>2690000</v>
      </c>
      <c r="E6" s="17">
        <v>2690000</v>
      </c>
      <c r="F6" s="17">
        <v>2690000</v>
      </c>
    </row>
    <row r="7" spans="1:6" s="25" customFormat="1" ht="13.2" x14ac:dyDescent="0.2">
      <c r="A7" s="24">
        <f t="shared" si="0"/>
        <v>3</v>
      </c>
      <c r="B7" s="13">
        <v>638</v>
      </c>
      <c r="C7" s="60" t="s">
        <v>132</v>
      </c>
      <c r="D7" s="17">
        <v>0</v>
      </c>
      <c r="E7" s="17">
        <v>0</v>
      </c>
      <c r="F7" s="17">
        <v>0</v>
      </c>
    </row>
    <row r="8" spans="1:6" s="25" customFormat="1" ht="13.2" x14ac:dyDescent="0.2">
      <c r="A8" s="24">
        <f t="shared" si="0"/>
        <v>3</v>
      </c>
      <c r="B8" s="13">
        <v>639</v>
      </c>
      <c r="C8" s="60" t="s">
        <v>131</v>
      </c>
      <c r="D8" s="17">
        <v>0</v>
      </c>
      <c r="E8" s="17">
        <v>0</v>
      </c>
      <c r="F8" s="17">
        <v>0</v>
      </c>
    </row>
    <row r="9" spans="1:6" s="10" customFormat="1" ht="13.2" x14ac:dyDescent="0.25">
      <c r="A9" s="9">
        <f t="shared" si="0"/>
        <v>2</v>
      </c>
      <c r="B9" s="12">
        <v>64</v>
      </c>
      <c r="C9" s="27" t="s">
        <v>107</v>
      </c>
      <c r="D9" s="7">
        <f>D10+D11</f>
        <v>0</v>
      </c>
      <c r="E9" s="7">
        <f>E10+E11</f>
        <v>0</v>
      </c>
      <c r="F9" s="7">
        <f>F10+F11</f>
        <v>0</v>
      </c>
    </row>
    <row r="10" spans="1:6" s="10" customFormat="1" ht="13.2" x14ac:dyDescent="0.25">
      <c r="A10" s="9">
        <f t="shared" si="0"/>
        <v>3</v>
      </c>
      <c r="B10" s="13">
        <v>641</v>
      </c>
      <c r="C10" s="60" t="s">
        <v>108</v>
      </c>
      <c r="D10" s="17">
        <v>0</v>
      </c>
      <c r="E10" s="17">
        <v>0</v>
      </c>
      <c r="F10" s="17">
        <v>0</v>
      </c>
    </row>
    <row r="11" spans="1:6" s="10" customFormat="1" ht="13.2" x14ac:dyDescent="0.25">
      <c r="A11" s="9">
        <f t="shared" si="0"/>
        <v>3</v>
      </c>
      <c r="B11" s="13">
        <v>642</v>
      </c>
      <c r="C11" s="60" t="s">
        <v>109</v>
      </c>
      <c r="D11" s="17">
        <v>0</v>
      </c>
      <c r="E11" s="17">
        <v>0</v>
      </c>
      <c r="F11" s="17">
        <v>0</v>
      </c>
    </row>
    <row r="12" spans="1:6" s="10" customFormat="1" ht="26.4" x14ac:dyDescent="0.25">
      <c r="A12" s="9">
        <f t="shared" si="0"/>
        <v>2</v>
      </c>
      <c r="B12" s="12">
        <v>65</v>
      </c>
      <c r="C12" s="27" t="s">
        <v>110</v>
      </c>
      <c r="D12" s="7">
        <f>D13</f>
        <v>5000</v>
      </c>
      <c r="E12" s="7">
        <f t="shared" ref="E12:F12" si="1">E13</f>
        <v>5000</v>
      </c>
      <c r="F12" s="7">
        <f t="shared" si="1"/>
        <v>5000</v>
      </c>
    </row>
    <row r="13" spans="1:6" s="10" customFormat="1" ht="13.2" x14ac:dyDescent="0.25">
      <c r="A13" s="9">
        <f t="shared" si="0"/>
        <v>3</v>
      </c>
      <c r="B13" s="13">
        <v>652</v>
      </c>
      <c r="C13" s="60" t="s">
        <v>111</v>
      </c>
      <c r="D13" s="17">
        <v>5000</v>
      </c>
      <c r="E13" s="17">
        <v>5000</v>
      </c>
      <c r="F13" s="17">
        <v>5000</v>
      </c>
    </row>
    <row r="14" spans="1:6" s="10" customFormat="1" ht="26.4" x14ac:dyDescent="0.25">
      <c r="A14" s="9">
        <f t="shared" si="0"/>
        <v>2</v>
      </c>
      <c r="B14" s="12">
        <v>66</v>
      </c>
      <c r="C14" s="27" t="s">
        <v>112</v>
      </c>
      <c r="D14" s="7">
        <f>D15+D16</f>
        <v>1000</v>
      </c>
      <c r="E14" s="7">
        <f>E15+E16</f>
        <v>1000</v>
      </c>
      <c r="F14" s="7">
        <f>F15+F16</f>
        <v>1000</v>
      </c>
    </row>
    <row r="15" spans="1:6" s="10" customFormat="1" ht="13.2" x14ac:dyDescent="0.25">
      <c r="A15" s="9">
        <f t="shared" si="0"/>
        <v>3</v>
      </c>
      <c r="B15" s="13">
        <v>661</v>
      </c>
      <c r="C15" s="60" t="s">
        <v>113</v>
      </c>
      <c r="D15" s="17">
        <v>0</v>
      </c>
      <c r="E15" s="17">
        <v>0</v>
      </c>
      <c r="F15" s="17">
        <v>0</v>
      </c>
    </row>
    <row r="16" spans="1:6" s="10" customFormat="1" ht="13.2" x14ac:dyDescent="0.25">
      <c r="A16" s="9">
        <f t="shared" si="0"/>
        <v>3</v>
      </c>
      <c r="B16" s="13">
        <v>663</v>
      </c>
      <c r="C16" s="60" t="s">
        <v>114</v>
      </c>
      <c r="D16" s="17">
        <v>1000</v>
      </c>
      <c r="E16" s="17">
        <v>1000</v>
      </c>
      <c r="F16" s="17">
        <v>1000</v>
      </c>
    </row>
    <row r="17" spans="1:6" s="10" customFormat="1" ht="13.2" x14ac:dyDescent="0.25">
      <c r="A17" s="9">
        <f t="shared" si="0"/>
        <v>2</v>
      </c>
      <c r="B17" s="12">
        <v>67</v>
      </c>
      <c r="C17" s="27" t="s">
        <v>115</v>
      </c>
      <c r="D17" s="7">
        <f>D18+D19</f>
        <v>461173</v>
      </c>
      <c r="E17" s="7">
        <f>E18+E19</f>
        <v>461173</v>
      </c>
      <c r="F17" s="7">
        <f>F18+F19</f>
        <v>461173</v>
      </c>
    </row>
    <row r="18" spans="1:6" s="10" customFormat="1" ht="13.2" x14ac:dyDescent="0.25">
      <c r="A18" s="9">
        <f t="shared" si="0"/>
        <v>3</v>
      </c>
      <c r="B18" s="13">
        <v>671</v>
      </c>
      <c r="C18" s="60" t="s">
        <v>116</v>
      </c>
      <c r="D18" s="17">
        <v>461173</v>
      </c>
      <c r="E18" s="17">
        <v>461173</v>
      </c>
      <c r="F18" s="17">
        <v>461173</v>
      </c>
    </row>
    <row r="19" spans="1:6" s="10" customFormat="1" ht="13.2" x14ac:dyDescent="0.25">
      <c r="A19" s="9">
        <f t="shared" ref="A19:A31" si="2">LEN(B19)</f>
        <v>3</v>
      </c>
      <c r="B19" s="13">
        <v>673</v>
      </c>
      <c r="C19" s="60" t="s">
        <v>117</v>
      </c>
      <c r="D19" s="17">
        <v>0</v>
      </c>
      <c r="E19" s="17">
        <v>0</v>
      </c>
      <c r="F19" s="17">
        <v>0</v>
      </c>
    </row>
    <row r="20" spans="1:6" s="10" customFormat="1" ht="13.2" x14ac:dyDescent="0.25">
      <c r="A20" s="9">
        <f t="shared" si="2"/>
        <v>2</v>
      </c>
      <c r="B20" s="12">
        <v>68</v>
      </c>
      <c r="C20" s="27" t="s">
        <v>118</v>
      </c>
      <c r="D20" s="7">
        <f>D21</f>
        <v>0</v>
      </c>
      <c r="E20" s="7">
        <f t="shared" ref="E20:F20" si="3">E21</f>
        <v>0</v>
      </c>
      <c r="F20" s="7">
        <f t="shared" si="3"/>
        <v>0</v>
      </c>
    </row>
    <row r="21" spans="1:6" s="10" customFormat="1" ht="13.2" x14ac:dyDescent="0.25">
      <c r="A21" s="9">
        <f t="shared" si="2"/>
        <v>3</v>
      </c>
      <c r="B21" s="13">
        <v>683</v>
      </c>
      <c r="C21" s="60" t="s">
        <v>119</v>
      </c>
      <c r="D21" s="17">
        <v>0</v>
      </c>
      <c r="E21" s="17">
        <v>0</v>
      </c>
      <c r="F21" s="17">
        <v>0</v>
      </c>
    </row>
    <row r="22" spans="1:6" s="8" customFormat="1" ht="13.2" x14ac:dyDescent="0.25">
      <c r="A22" s="6">
        <f t="shared" si="2"/>
        <v>1</v>
      </c>
      <c r="B22" s="12">
        <v>7</v>
      </c>
      <c r="C22" s="27" t="s">
        <v>120</v>
      </c>
      <c r="D22" s="7">
        <f>D23+D25</f>
        <v>0</v>
      </c>
      <c r="E22" s="7">
        <f>E23+E25</f>
        <v>0</v>
      </c>
      <c r="F22" s="7">
        <f>F23+F25</f>
        <v>0</v>
      </c>
    </row>
    <row r="23" spans="1:6" s="10" customFormat="1" ht="13.2" x14ac:dyDescent="0.25">
      <c r="A23" s="9">
        <f t="shared" si="2"/>
        <v>2</v>
      </c>
      <c r="B23" s="12">
        <v>71</v>
      </c>
      <c r="C23" s="27" t="s">
        <v>121</v>
      </c>
      <c r="D23" s="7">
        <f>D24</f>
        <v>0</v>
      </c>
      <c r="E23" s="7">
        <f t="shared" ref="E23:F23" si="4">E24</f>
        <v>0</v>
      </c>
      <c r="F23" s="7">
        <f t="shared" si="4"/>
        <v>0</v>
      </c>
    </row>
    <row r="24" spans="1:6" s="10" customFormat="1" ht="13.2" x14ac:dyDescent="0.25">
      <c r="A24" s="9">
        <f t="shared" si="2"/>
        <v>3</v>
      </c>
      <c r="B24" s="13">
        <v>711</v>
      </c>
      <c r="C24" s="60" t="s">
        <v>122</v>
      </c>
      <c r="D24" s="17">
        <v>0</v>
      </c>
      <c r="E24" s="17">
        <v>0</v>
      </c>
      <c r="F24" s="17">
        <v>0</v>
      </c>
    </row>
    <row r="25" spans="1:6" s="10" customFormat="1" ht="13.2" x14ac:dyDescent="0.25">
      <c r="A25" s="9">
        <f t="shared" si="2"/>
        <v>2</v>
      </c>
      <c r="B25" s="12">
        <v>72</v>
      </c>
      <c r="C25" s="27" t="s">
        <v>123</v>
      </c>
      <c r="D25" s="7">
        <f>D26+D27</f>
        <v>0</v>
      </c>
      <c r="E25" s="7">
        <f>E26+E27</f>
        <v>0</v>
      </c>
      <c r="F25" s="7">
        <f>F26+F27</f>
        <v>0</v>
      </c>
    </row>
    <row r="26" spans="1:6" s="10" customFormat="1" ht="13.2" x14ac:dyDescent="0.25">
      <c r="A26" s="9">
        <f t="shared" si="2"/>
        <v>3</v>
      </c>
      <c r="B26" s="13">
        <v>721</v>
      </c>
      <c r="C26" s="60" t="s">
        <v>124</v>
      </c>
      <c r="D26" s="17">
        <v>0</v>
      </c>
      <c r="E26" s="17">
        <v>0</v>
      </c>
      <c r="F26" s="17">
        <v>0</v>
      </c>
    </row>
    <row r="27" spans="1:6" s="10" customFormat="1" ht="13.2" x14ac:dyDescent="0.25">
      <c r="A27" s="9">
        <f t="shared" si="2"/>
        <v>3</v>
      </c>
      <c r="B27" s="13">
        <v>723</v>
      </c>
      <c r="C27" s="60" t="s">
        <v>125</v>
      </c>
      <c r="D27" s="17">
        <v>0</v>
      </c>
      <c r="E27" s="17">
        <v>0</v>
      </c>
      <c r="F27" s="17">
        <v>0</v>
      </c>
    </row>
    <row r="28" spans="1:6" s="8" customFormat="1" ht="13.2" x14ac:dyDescent="0.25">
      <c r="A28" s="6">
        <f t="shared" si="2"/>
        <v>1</v>
      </c>
      <c r="B28" s="12">
        <v>8</v>
      </c>
      <c r="C28" s="27" t="s">
        <v>126</v>
      </c>
      <c r="D28" s="7">
        <f>D29</f>
        <v>0</v>
      </c>
      <c r="E28" s="7">
        <f t="shared" ref="E28:F28" si="5">E29</f>
        <v>0</v>
      </c>
      <c r="F28" s="7">
        <f t="shared" si="5"/>
        <v>0</v>
      </c>
    </row>
    <row r="29" spans="1:6" s="10" customFormat="1" ht="13.2" x14ac:dyDescent="0.25">
      <c r="A29" s="9">
        <f t="shared" si="2"/>
        <v>2</v>
      </c>
      <c r="B29" s="12">
        <v>84</v>
      </c>
      <c r="C29" s="27" t="s">
        <v>127</v>
      </c>
      <c r="D29" s="7">
        <f>D30+D31</f>
        <v>0</v>
      </c>
      <c r="E29" s="7">
        <f>E30+E31</f>
        <v>0</v>
      </c>
      <c r="F29" s="7">
        <f>F30+F31</f>
        <v>0</v>
      </c>
    </row>
    <row r="30" spans="1:6" s="10" customFormat="1" ht="13.2" x14ac:dyDescent="0.25">
      <c r="A30" s="9">
        <f t="shared" si="2"/>
        <v>3</v>
      </c>
      <c r="B30" s="13">
        <v>844</v>
      </c>
      <c r="C30" s="60" t="s">
        <v>128</v>
      </c>
      <c r="D30" s="17">
        <v>0</v>
      </c>
      <c r="E30" s="17">
        <v>0</v>
      </c>
      <c r="F30" s="17">
        <v>0</v>
      </c>
    </row>
    <row r="31" spans="1:6" s="10" customFormat="1" ht="13.2" x14ac:dyDescent="0.25">
      <c r="A31" s="9">
        <f t="shared" si="2"/>
        <v>3</v>
      </c>
      <c r="B31" s="13">
        <v>847</v>
      </c>
      <c r="C31" s="60" t="s">
        <v>129</v>
      </c>
      <c r="D31" s="17">
        <v>0</v>
      </c>
      <c r="E31" s="17">
        <v>0</v>
      </c>
      <c r="F31" s="17">
        <v>0</v>
      </c>
    </row>
  </sheetData>
  <autoFilter ref="A2:F31" xr:uid="{00000000-0009-0000-0000-000001000000}"/>
  <mergeCells count="1">
    <mergeCell ref="C1:F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showGridLines="0" topLeftCell="B1" zoomScale="154" zoomScaleNormal="154" workbookViewId="0">
      <selection activeCell="C23" sqref="C23"/>
    </sheetView>
  </sheetViews>
  <sheetFormatPr defaultColWidth="9.109375" defaultRowHeight="11.4" x14ac:dyDescent="0.2"/>
  <cols>
    <col min="1" max="1" width="9.109375" style="15" hidden="1" customWidth="1"/>
    <col min="2" max="2" width="12.6640625" style="15" customWidth="1"/>
    <col min="3" max="3" width="54.6640625" style="18" customWidth="1"/>
    <col min="4" max="6" width="14.6640625" style="23" customWidth="1"/>
    <col min="7" max="16384" width="9.109375" style="15"/>
  </cols>
  <sheetData>
    <row r="1" spans="1:6" ht="12" thickBot="1" x14ac:dyDescent="0.25">
      <c r="C1" s="157"/>
      <c r="D1" s="158"/>
      <c r="E1" s="158"/>
      <c r="F1" s="158"/>
    </row>
    <row r="2" spans="1:6" ht="27" thickBot="1" x14ac:dyDescent="0.25">
      <c r="A2" s="15" t="s">
        <v>37</v>
      </c>
      <c r="B2" s="16" t="s">
        <v>39</v>
      </c>
      <c r="C2" s="29" t="s">
        <v>17</v>
      </c>
      <c r="D2" s="16" t="s">
        <v>147</v>
      </c>
      <c r="E2" s="16" t="s">
        <v>142</v>
      </c>
      <c r="F2" s="16" t="s">
        <v>148</v>
      </c>
    </row>
    <row r="3" spans="1:6" ht="13.2" x14ac:dyDescent="0.25">
      <c r="A3" s="15">
        <f>LEN(B3)</f>
        <v>1</v>
      </c>
      <c r="B3" s="19" t="s">
        <v>41</v>
      </c>
      <c r="C3" s="30" t="s">
        <v>42</v>
      </c>
      <c r="D3" s="20">
        <f>D4+D8+D14+D17+D19+D21</f>
        <v>3164734</v>
      </c>
      <c r="E3" s="20">
        <f>E4+E8+E14+E17+E19+E21</f>
        <v>3164734</v>
      </c>
      <c r="F3" s="20">
        <f>F4+F8+F14+F17+F19+F21</f>
        <v>3164734</v>
      </c>
    </row>
    <row r="4" spans="1:6" ht="13.2" x14ac:dyDescent="0.25">
      <c r="A4" s="59">
        <f t="shared" ref="A4:A22" si="0">LEN(B4)</f>
        <v>2</v>
      </c>
      <c r="B4" s="19" t="s">
        <v>43</v>
      </c>
      <c r="C4" s="30" t="s">
        <v>19</v>
      </c>
      <c r="D4" s="20">
        <f>+D5+D6+D7</f>
        <v>2560000</v>
      </c>
      <c r="E4" s="20">
        <f>+E5+E6+E7</f>
        <v>2560000</v>
      </c>
      <c r="F4" s="20">
        <f>+F5+F6+F7</f>
        <v>2560000</v>
      </c>
    </row>
    <row r="5" spans="1:6" x14ac:dyDescent="0.2">
      <c r="A5" s="59">
        <f t="shared" si="0"/>
        <v>3</v>
      </c>
      <c r="B5" s="61" t="s">
        <v>44</v>
      </c>
      <c r="C5" s="62" t="s">
        <v>20</v>
      </c>
      <c r="D5" s="22">
        <v>2100000</v>
      </c>
      <c r="E5" s="22">
        <v>2100000</v>
      </c>
      <c r="F5" s="22">
        <v>2100000</v>
      </c>
    </row>
    <row r="6" spans="1:6" x14ac:dyDescent="0.2">
      <c r="A6" s="59">
        <f t="shared" si="0"/>
        <v>3</v>
      </c>
      <c r="B6" s="61">
        <v>312</v>
      </c>
      <c r="C6" s="62" t="s">
        <v>21</v>
      </c>
      <c r="D6" s="22">
        <v>110000</v>
      </c>
      <c r="E6" s="22">
        <v>110000</v>
      </c>
      <c r="F6" s="22">
        <v>110000</v>
      </c>
    </row>
    <row r="7" spans="1:6" x14ac:dyDescent="0.2">
      <c r="A7" s="59">
        <f t="shared" si="0"/>
        <v>3</v>
      </c>
      <c r="B7" s="61">
        <v>313</v>
      </c>
      <c r="C7" s="62" t="s">
        <v>22</v>
      </c>
      <c r="D7" s="22">
        <v>350000</v>
      </c>
      <c r="E7" s="22">
        <v>350000</v>
      </c>
      <c r="F7" s="22">
        <v>350000</v>
      </c>
    </row>
    <row r="8" spans="1:6" ht="13.2" x14ac:dyDescent="0.25">
      <c r="A8" s="59">
        <f t="shared" si="0"/>
        <v>2</v>
      </c>
      <c r="B8" s="19" t="s">
        <v>45</v>
      </c>
      <c r="C8" s="30" t="s">
        <v>23</v>
      </c>
      <c r="D8" s="20">
        <f>D9+D10+D11+D12+D13</f>
        <v>567296</v>
      </c>
      <c r="E8" s="20">
        <f>E9+E10+E11+E12+E13</f>
        <v>567296</v>
      </c>
      <c r="F8" s="20">
        <f>F9+F10+F11+F12+F13</f>
        <v>567296</v>
      </c>
    </row>
    <row r="9" spans="1:6" x14ac:dyDescent="0.2">
      <c r="A9" s="59">
        <f t="shared" si="0"/>
        <v>3</v>
      </c>
      <c r="B9" s="61" t="s">
        <v>46</v>
      </c>
      <c r="C9" s="62" t="s">
        <v>24</v>
      </c>
      <c r="D9" s="22">
        <v>105000</v>
      </c>
      <c r="E9" s="22">
        <v>105000</v>
      </c>
      <c r="F9" s="22">
        <v>105000</v>
      </c>
    </row>
    <row r="10" spans="1:6" x14ac:dyDescent="0.2">
      <c r="A10" s="59">
        <f t="shared" si="0"/>
        <v>3</v>
      </c>
      <c r="B10" s="61" t="s">
        <v>47</v>
      </c>
      <c r="C10" s="62" t="s">
        <v>25</v>
      </c>
      <c r="D10" s="22">
        <v>69000</v>
      </c>
      <c r="E10" s="22">
        <v>69000</v>
      </c>
      <c r="F10" s="22">
        <v>69000</v>
      </c>
    </row>
    <row r="11" spans="1:6" x14ac:dyDescent="0.2">
      <c r="A11" s="59">
        <f t="shared" si="0"/>
        <v>3</v>
      </c>
      <c r="B11" s="61" t="s">
        <v>48</v>
      </c>
      <c r="C11" s="62" t="s">
        <v>26</v>
      </c>
      <c r="D11" s="22">
        <v>383296</v>
      </c>
      <c r="E11" s="22">
        <v>383296</v>
      </c>
      <c r="F11" s="22">
        <v>383296</v>
      </c>
    </row>
    <row r="12" spans="1:6" x14ac:dyDescent="0.2">
      <c r="A12" s="59">
        <f t="shared" si="0"/>
        <v>3</v>
      </c>
      <c r="B12" s="61" t="s">
        <v>49</v>
      </c>
      <c r="C12" s="62" t="s">
        <v>50</v>
      </c>
      <c r="D12" s="22">
        <v>0</v>
      </c>
      <c r="E12" s="22">
        <v>0</v>
      </c>
      <c r="F12" s="22">
        <v>0</v>
      </c>
    </row>
    <row r="13" spans="1:6" x14ac:dyDescent="0.2">
      <c r="A13" s="59">
        <f t="shared" si="0"/>
        <v>3</v>
      </c>
      <c r="B13" s="61" t="s">
        <v>51</v>
      </c>
      <c r="C13" s="62" t="s">
        <v>27</v>
      </c>
      <c r="D13" s="22">
        <v>10000</v>
      </c>
      <c r="E13" s="22">
        <v>10000</v>
      </c>
      <c r="F13" s="22">
        <v>10000</v>
      </c>
    </row>
    <row r="14" spans="1:6" ht="13.2" x14ac:dyDescent="0.25">
      <c r="A14" s="59">
        <f t="shared" si="0"/>
        <v>2</v>
      </c>
      <c r="B14" s="19" t="s">
        <v>52</v>
      </c>
      <c r="C14" s="30" t="s">
        <v>53</v>
      </c>
      <c r="D14" s="20">
        <f>D15+D16</f>
        <v>5000</v>
      </c>
      <c r="E14" s="20">
        <f>E15+E16</f>
        <v>5000</v>
      </c>
      <c r="F14" s="20">
        <f>F15+F16</f>
        <v>5000</v>
      </c>
    </row>
    <row r="15" spans="1:6" x14ac:dyDescent="0.2">
      <c r="A15" s="59">
        <f t="shared" si="0"/>
        <v>3</v>
      </c>
      <c r="B15" s="61" t="s">
        <v>54</v>
      </c>
      <c r="C15" s="62" t="s">
        <v>55</v>
      </c>
      <c r="D15" s="22">
        <v>0</v>
      </c>
      <c r="E15" s="22">
        <v>0</v>
      </c>
      <c r="F15" s="22">
        <v>0</v>
      </c>
    </row>
    <row r="16" spans="1:6" x14ac:dyDescent="0.2">
      <c r="A16" s="59">
        <f t="shared" si="0"/>
        <v>3</v>
      </c>
      <c r="B16" s="61" t="s">
        <v>56</v>
      </c>
      <c r="C16" s="62" t="s">
        <v>28</v>
      </c>
      <c r="D16" s="22">
        <v>5000</v>
      </c>
      <c r="E16" s="22">
        <v>5000</v>
      </c>
      <c r="F16" s="22">
        <v>5000</v>
      </c>
    </row>
    <row r="17" spans="1:6" s="31" customFormat="1" ht="13.2" x14ac:dyDescent="0.25">
      <c r="A17" s="59">
        <f t="shared" si="0"/>
        <v>2</v>
      </c>
      <c r="B17" s="19">
        <v>36</v>
      </c>
      <c r="C17" s="30" t="s">
        <v>134</v>
      </c>
      <c r="D17" s="20">
        <f>D18</f>
        <v>0</v>
      </c>
      <c r="E17" s="20">
        <f t="shared" ref="E17:F17" si="1">E18</f>
        <v>0</v>
      </c>
      <c r="F17" s="20">
        <f t="shared" si="1"/>
        <v>0</v>
      </c>
    </row>
    <row r="18" spans="1:6" s="31" customFormat="1" x14ac:dyDescent="0.2">
      <c r="A18" s="59">
        <f t="shared" si="0"/>
        <v>3</v>
      </c>
      <c r="B18" s="61" t="s">
        <v>133</v>
      </c>
      <c r="C18" s="62" t="s">
        <v>131</v>
      </c>
      <c r="D18" s="22">
        <v>0</v>
      </c>
      <c r="E18" s="22">
        <v>0</v>
      </c>
      <c r="F18" s="22">
        <v>0</v>
      </c>
    </row>
    <row r="19" spans="1:6" ht="26.4" x14ac:dyDescent="0.25">
      <c r="A19" s="59">
        <f t="shared" si="0"/>
        <v>2</v>
      </c>
      <c r="B19" s="19" t="s">
        <v>57</v>
      </c>
      <c r="C19" s="30" t="s">
        <v>58</v>
      </c>
      <c r="D19" s="20">
        <f>D20</f>
        <v>32438</v>
      </c>
      <c r="E19" s="20">
        <f t="shared" ref="E19:F19" si="2">E20</f>
        <v>32438</v>
      </c>
      <c r="F19" s="20">
        <f t="shared" si="2"/>
        <v>32438</v>
      </c>
    </row>
    <row r="20" spans="1:6" x14ac:dyDescent="0.2">
      <c r="A20" s="59">
        <f t="shared" si="0"/>
        <v>3</v>
      </c>
      <c r="B20" s="61" t="s">
        <v>59</v>
      </c>
      <c r="C20" s="62" t="s">
        <v>60</v>
      </c>
      <c r="D20" s="22">
        <v>32438</v>
      </c>
      <c r="E20" s="22">
        <v>32438</v>
      </c>
      <c r="F20" s="22">
        <v>32438</v>
      </c>
    </row>
    <row r="21" spans="1:6" ht="13.2" x14ac:dyDescent="0.25">
      <c r="A21" s="59">
        <f t="shared" si="0"/>
        <v>2</v>
      </c>
      <c r="B21" s="19" t="s">
        <v>61</v>
      </c>
      <c r="C21" s="30" t="s">
        <v>62</v>
      </c>
      <c r="D21" s="20">
        <f>D22</f>
        <v>0</v>
      </c>
      <c r="E21" s="20">
        <f t="shared" ref="E21:F21" si="3">E22</f>
        <v>0</v>
      </c>
      <c r="F21" s="20">
        <f t="shared" si="3"/>
        <v>0</v>
      </c>
    </row>
    <row r="22" spans="1:6" x14ac:dyDescent="0.2">
      <c r="A22" s="59">
        <f t="shared" si="0"/>
        <v>3</v>
      </c>
      <c r="B22" s="61">
        <v>383</v>
      </c>
      <c r="C22" s="62" t="s">
        <v>63</v>
      </c>
      <c r="D22" s="22">
        <v>0</v>
      </c>
      <c r="E22" s="22">
        <v>0</v>
      </c>
      <c r="F22" s="22">
        <v>0</v>
      </c>
    </row>
    <row r="23" spans="1:6" ht="13.2" x14ac:dyDescent="0.25">
      <c r="A23" s="59">
        <f t="shared" ref="A23:A45" si="4">LEN(B23)</f>
        <v>1</v>
      </c>
      <c r="B23" s="19" t="s">
        <v>64</v>
      </c>
      <c r="C23" s="30" t="s">
        <v>30</v>
      </c>
      <c r="D23" s="20">
        <f>D24+D27+D34+D36+D38</f>
        <v>363868</v>
      </c>
      <c r="E23" s="20">
        <f>E24+E27+E34+E36+E38</f>
        <v>363868</v>
      </c>
      <c r="F23" s="20">
        <f>F24+F27+F34+F36+F38</f>
        <v>363868</v>
      </c>
    </row>
    <row r="24" spans="1:6" ht="13.2" x14ac:dyDescent="0.25">
      <c r="A24" s="59">
        <f t="shared" si="4"/>
        <v>2</v>
      </c>
      <c r="B24" s="19" t="s">
        <v>65</v>
      </c>
      <c r="C24" s="30" t="s">
        <v>66</v>
      </c>
      <c r="D24" s="21">
        <v>0</v>
      </c>
      <c r="E24" s="21">
        <v>0</v>
      </c>
      <c r="F24" s="21">
        <v>0</v>
      </c>
    </row>
    <row r="25" spans="1:6" x14ac:dyDescent="0.2">
      <c r="A25" s="59">
        <f t="shared" si="4"/>
        <v>3</v>
      </c>
      <c r="B25" s="61" t="s">
        <v>67</v>
      </c>
      <c r="C25" s="62" t="s">
        <v>31</v>
      </c>
      <c r="D25" s="22">
        <v>0</v>
      </c>
      <c r="E25" s="22">
        <v>0</v>
      </c>
      <c r="F25" s="22">
        <v>0</v>
      </c>
    </row>
    <row r="26" spans="1:6" x14ac:dyDescent="0.2">
      <c r="A26" s="59">
        <f t="shared" si="4"/>
        <v>3</v>
      </c>
      <c r="B26" s="61" t="s">
        <v>68</v>
      </c>
      <c r="C26" s="62" t="s">
        <v>69</v>
      </c>
      <c r="D26" s="22">
        <v>0</v>
      </c>
      <c r="E26" s="22">
        <v>0</v>
      </c>
      <c r="F26" s="22">
        <v>0</v>
      </c>
    </row>
    <row r="27" spans="1:6" ht="13.2" x14ac:dyDescent="0.25">
      <c r="A27" s="59">
        <f t="shared" si="4"/>
        <v>2</v>
      </c>
      <c r="B27" s="19" t="s">
        <v>70</v>
      </c>
      <c r="C27" s="30" t="s">
        <v>71</v>
      </c>
      <c r="D27" s="22">
        <f>D28+D29+D30+D31+D32+D33</f>
        <v>273868</v>
      </c>
      <c r="E27" s="22">
        <f>E28+E29+E30+E31+E32+E33</f>
        <v>273868</v>
      </c>
      <c r="F27" s="22">
        <f>F28+F29+F30+F31+F32+F33</f>
        <v>273868</v>
      </c>
    </row>
    <row r="28" spans="1:6" x14ac:dyDescent="0.2">
      <c r="A28" s="59">
        <f t="shared" si="4"/>
        <v>3</v>
      </c>
      <c r="B28" s="61" t="s">
        <v>72</v>
      </c>
      <c r="C28" s="62" t="s">
        <v>73</v>
      </c>
      <c r="D28" s="22">
        <v>0</v>
      </c>
      <c r="E28" s="22">
        <v>0</v>
      </c>
      <c r="F28" s="22">
        <v>0</v>
      </c>
    </row>
    <row r="29" spans="1:6" x14ac:dyDescent="0.2">
      <c r="A29" s="59">
        <f t="shared" si="4"/>
        <v>3</v>
      </c>
      <c r="B29" s="61" t="s">
        <v>74</v>
      </c>
      <c r="C29" s="62" t="s">
        <v>29</v>
      </c>
      <c r="D29" s="22">
        <v>179352</v>
      </c>
      <c r="E29" s="22">
        <v>179352</v>
      </c>
      <c r="F29" s="22">
        <v>179352</v>
      </c>
    </row>
    <row r="30" spans="1:6" x14ac:dyDescent="0.2">
      <c r="A30" s="59">
        <f t="shared" si="4"/>
        <v>3</v>
      </c>
      <c r="B30" s="61" t="s">
        <v>75</v>
      </c>
      <c r="C30" s="62" t="s">
        <v>76</v>
      </c>
      <c r="D30" s="22">
        <v>0</v>
      </c>
      <c r="E30" s="22">
        <v>0</v>
      </c>
      <c r="F30" s="22">
        <v>0</v>
      </c>
    </row>
    <row r="31" spans="1:6" x14ac:dyDescent="0.2">
      <c r="A31" s="59">
        <f t="shared" si="4"/>
        <v>3</v>
      </c>
      <c r="B31" s="61" t="s">
        <v>77</v>
      </c>
      <c r="C31" s="62" t="s">
        <v>32</v>
      </c>
      <c r="D31" s="22">
        <v>94516</v>
      </c>
      <c r="E31" s="22">
        <v>94516</v>
      </c>
      <c r="F31" s="22">
        <v>94516</v>
      </c>
    </row>
    <row r="32" spans="1:6" x14ac:dyDescent="0.2">
      <c r="A32" s="59">
        <f t="shared" si="4"/>
        <v>3</v>
      </c>
      <c r="B32" s="61">
        <v>425</v>
      </c>
      <c r="C32" s="62" t="s">
        <v>78</v>
      </c>
      <c r="D32" s="22">
        <v>0</v>
      </c>
      <c r="E32" s="22">
        <v>0</v>
      </c>
      <c r="F32" s="22">
        <v>0</v>
      </c>
    </row>
    <row r="33" spans="1:6" x14ac:dyDescent="0.2">
      <c r="A33" s="59">
        <f t="shared" si="4"/>
        <v>3</v>
      </c>
      <c r="B33" s="61" t="s">
        <v>79</v>
      </c>
      <c r="C33" s="62" t="s">
        <v>80</v>
      </c>
      <c r="D33" s="22">
        <v>0</v>
      </c>
      <c r="E33" s="22">
        <v>0</v>
      </c>
      <c r="F33" s="22">
        <v>0</v>
      </c>
    </row>
    <row r="34" spans="1:6" ht="26.4" x14ac:dyDescent="0.25">
      <c r="A34" s="59">
        <f t="shared" si="4"/>
        <v>2</v>
      </c>
      <c r="B34" s="19" t="s">
        <v>81</v>
      </c>
      <c r="C34" s="30" t="s">
        <v>82</v>
      </c>
      <c r="D34" s="20">
        <v>0</v>
      </c>
      <c r="E34" s="20">
        <v>0</v>
      </c>
      <c r="F34" s="20">
        <v>0</v>
      </c>
    </row>
    <row r="35" spans="1:6" x14ac:dyDescent="0.2">
      <c r="A35" s="59">
        <f t="shared" si="4"/>
        <v>3</v>
      </c>
      <c r="B35" s="61" t="s">
        <v>83</v>
      </c>
      <c r="C35" s="62" t="s">
        <v>84</v>
      </c>
      <c r="D35" s="22">
        <v>0</v>
      </c>
      <c r="E35" s="22">
        <v>0</v>
      </c>
      <c r="F35" s="22">
        <v>0</v>
      </c>
    </row>
    <row r="36" spans="1:6" ht="13.2" x14ac:dyDescent="0.25">
      <c r="A36" s="59">
        <f t="shared" si="4"/>
        <v>2</v>
      </c>
      <c r="B36" s="19" t="s">
        <v>85</v>
      </c>
      <c r="C36" s="30" t="s">
        <v>86</v>
      </c>
      <c r="D36" s="20">
        <f>D37</f>
        <v>0</v>
      </c>
      <c r="E36" s="20">
        <f t="shared" ref="E36:F36" si="5">E37</f>
        <v>0</v>
      </c>
      <c r="F36" s="20">
        <f t="shared" si="5"/>
        <v>0</v>
      </c>
    </row>
    <row r="37" spans="1:6" x14ac:dyDescent="0.2">
      <c r="A37" s="59">
        <f t="shared" si="4"/>
        <v>3</v>
      </c>
      <c r="B37" s="61" t="s">
        <v>87</v>
      </c>
      <c r="C37" s="62" t="s">
        <v>88</v>
      </c>
      <c r="D37" s="22">
        <v>0</v>
      </c>
      <c r="E37" s="22">
        <v>0</v>
      </c>
      <c r="F37" s="22">
        <v>0</v>
      </c>
    </row>
    <row r="38" spans="1:6" ht="13.2" x14ac:dyDescent="0.25">
      <c r="A38" s="59">
        <f t="shared" si="4"/>
        <v>2</v>
      </c>
      <c r="B38" s="19" t="s">
        <v>89</v>
      </c>
      <c r="C38" s="30" t="s">
        <v>90</v>
      </c>
      <c r="D38" s="21">
        <f>D39+D40</f>
        <v>90000</v>
      </c>
      <c r="E38" s="21">
        <f>E39+E40</f>
        <v>90000</v>
      </c>
      <c r="F38" s="21">
        <f>F39+F40</f>
        <v>90000</v>
      </c>
    </row>
    <row r="39" spans="1:6" x14ac:dyDescent="0.2">
      <c r="A39" s="59">
        <f t="shared" si="4"/>
        <v>3</v>
      </c>
      <c r="B39" s="61" t="s">
        <v>91</v>
      </c>
      <c r="C39" s="62" t="s">
        <v>40</v>
      </c>
      <c r="D39" s="22">
        <v>90000</v>
      </c>
      <c r="E39" s="22">
        <v>90000</v>
      </c>
      <c r="F39" s="22">
        <v>90000</v>
      </c>
    </row>
    <row r="40" spans="1:6" x14ac:dyDescent="0.2">
      <c r="A40" s="59">
        <f t="shared" si="4"/>
        <v>3</v>
      </c>
      <c r="B40" s="61">
        <v>452</v>
      </c>
      <c r="C40" s="62" t="s">
        <v>92</v>
      </c>
      <c r="D40" s="22">
        <v>0</v>
      </c>
      <c r="E40" s="22">
        <v>0</v>
      </c>
      <c r="F40" s="22">
        <v>0</v>
      </c>
    </row>
    <row r="41" spans="1:6" ht="13.2" x14ac:dyDescent="0.25">
      <c r="A41" s="59">
        <f t="shared" si="4"/>
        <v>1</v>
      </c>
      <c r="B41" s="19" t="s">
        <v>93</v>
      </c>
      <c r="C41" s="30" t="s">
        <v>94</v>
      </c>
      <c r="D41" s="21">
        <f>D42+D44</f>
        <v>0</v>
      </c>
      <c r="E41" s="21">
        <f>E42+E44</f>
        <v>0</v>
      </c>
      <c r="F41" s="21">
        <f>F42+F44</f>
        <v>0</v>
      </c>
    </row>
    <row r="42" spans="1:6" ht="13.2" x14ac:dyDescent="0.25">
      <c r="A42" s="59">
        <f t="shared" si="4"/>
        <v>2</v>
      </c>
      <c r="B42" s="19" t="s">
        <v>95</v>
      </c>
      <c r="C42" s="30" t="s">
        <v>96</v>
      </c>
      <c r="D42" s="21">
        <f>D43</f>
        <v>0</v>
      </c>
      <c r="E42" s="21">
        <f t="shared" ref="E42:F42" si="6">E43</f>
        <v>0</v>
      </c>
      <c r="F42" s="21">
        <f t="shared" si="6"/>
        <v>0</v>
      </c>
    </row>
    <row r="43" spans="1:6" x14ac:dyDescent="0.2">
      <c r="A43" s="59">
        <f t="shared" si="4"/>
        <v>3</v>
      </c>
      <c r="B43" s="61" t="s">
        <v>97</v>
      </c>
      <c r="C43" s="62" t="s">
        <v>98</v>
      </c>
      <c r="D43" s="22">
        <v>0</v>
      </c>
      <c r="E43" s="22">
        <v>0</v>
      </c>
      <c r="F43" s="22">
        <v>0</v>
      </c>
    </row>
    <row r="44" spans="1:6" ht="13.2" x14ac:dyDescent="0.25">
      <c r="A44" s="59">
        <f t="shared" si="4"/>
        <v>2</v>
      </c>
      <c r="B44" s="19" t="s">
        <v>99</v>
      </c>
      <c r="C44" s="30" t="s">
        <v>100</v>
      </c>
      <c r="D44" s="21">
        <f>D45</f>
        <v>0</v>
      </c>
      <c r="E44" s="21">
        <f t="shared" ref="E44:F44" si="7">E45</f>
        <v>0</v>
      </c>
      <c r="F44" s="21">
        <f t="shared" si="7"/>
        <v>0</v>
      </c>
    </row>
    <row r="45" spans="1:6" ht="22.8" x14ac:dyDescent="0.2">
      <c r="A45" s="59">
        <f t="shared" si="4"/>
        <v>3</v>
      </c>
      <c r="B45" s="61" t="s">
        <v>101</v>
      </c>
      <c r="C45" s="62" t="s">
        <v>102</v>
      </c>
      <c r="D45" s="22">
        <v>0</v>
      </c>
      <c r="E45" s="22">
        <v>0</v>
      </c>
      <c r="F45" s="22">
        <v>0</v>
      </c>
    </row>
  </sheetData>
  <autoFilter ref="A2:F45" xr:uid="{00000000-0009-0000-0000-000002000000}"/>
  <mergeCells count="1">
    <mergeCell ref="C1:F1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FE45-0760-44DA-82C0-D033BED02C26}">
  <dimension ref="A1:H77"/>
  <sheetViews>
    <sheetView topLeftCell="A40" workbookViewId="0">
      <selection activeCell="A77" sqref="A77"/>
    </sheetView>
  </sheetViews>
  <sheetFormatPr defaultRowHeight="12.6" x14ac:dyDescent="0.25"/>
  <cols>
    <col min="1" max="1" width="11.5546875" customWidth="1"/>
    <col min="5" max="5" width="9.109375" bestFit="1" customWidth="1"/>
  </cols>
  <sheetData>
    <row r="1" spans="1:8" ht="17.399999999999999" x14ac:dyDescent="0.25">
      <c r="A1" s="162" t="s">
        <v>7</v>
      </c>
      <c r="B1" s="162"/>
      <c r="C1" s="162"/>
      <c r="D1" s="162"/>
      <c r="E1" s="162"/>
      <c r="F1" s="162"/>
      <c r="G1" s="162"/>
      <c r="H1" s="162"/>
    </row>
    <row r="2" spans="1:8" ht="13.8" thickBot="1" x14ac:dyDescent="0.3">
      <c r="A2" s="63"/>
      <c r="B2" s="64"/>
      <c r="C2" s="64"/>
      <c r="D2" s="64"/>
      <c r="E2" s="64"/>
      <c r="F2" s="64"/>
      <c r="G2" s="64"/>
      <c r="H2" s="64" t="s">
        <v>150</v>
      </c>
    </row>
    <row r="3" spans="1:8" ht="40.200000000000003" thickBot="1" x14ac:dyDescent="0.3">
      <c r="A3" s="65" t="s">
        <v>8</v>
      </c>
      <c r="B3" s="163">
        <v>2022</v>
      </c>
      <c r="C3" s="164"/>
      <c r="D3" s="164"/>
      <c r="E3" s="164"/>
      <c r="F3" s="164"/>
      <c r="G3" s="164"/>
      <c r="H3" s="165"/>
    </row>
    <row r="4" spans="1:8" ht="120.6" thickBot="1" x14ac:dyDescent="0.3">
      <c r="A4" s="66" t="s">
        <v>9</v>
      </c>
      <c r="B4" s="67" t="s">
        <v>151</v>
      </c>
      <c r="C4" s="68" t="s">
        <v>10</v>
      </c>
      <c r="D4" s="68" t="s">
        <v>152</v>
      </c>
      <c r="E4" s="68" t="s">
        <v>12</v>
      </c>
      <c r="F4" s="68" t="s">
        <v>13</v>
      </c>
      <c r="G4" s="69" t="s">
        <v>153</v>
      </c>
      <c r="H4" s="70" t="s">
        <v>154</v>
      </c>
    </row>
    <row r="5" spans="1:8" ht="13.2" x14ac:dyDescent="0.25">
      <c r="A5" s="71">
        <v>632</v>
      </c>
      <c r="B5" s="72"/>
      <c r="C5" s="73"/>
      <c r="D5" s="74"/>
      <c r="E5" s="72"/>
      <c r="F5" s="72"/>
      <c r="G5" s="72"/>
      <c r="H5" s="75"/>
    </row>
    <row r="6" spans="1:8" ht="13.2" x14ac:dyDescent="0.25">
      <c r="A6" s="76">
        <v>634</v>
      </c>
      <c r="B6" s="77"/>
      <c r="C6" s="78"/>
      <c r="D6" s="79"/>
      <c r="E6" s="77"/>
      <c r="F6" s="77"/>
      <c r="G6" s="77"/>
      <c r="H6" s="80"/>
    </row>
    <row r="7" spans="1:8" ht="13.2" x14ac:dyDescent="0.25">
      <c r="A7" s="76">
        <v>636</v>
      </c>
      <c r="B7" s="77"/>
      <c r="C7" s="78"/>
      <c r="D7" s="79"/>
      <c r="E7" s="77">
        <v>2690000</v>
      </c>
      <c r="F7" s="77"/>
      <c r="G7" s="77"/>
      <c r="H7" s="80"/>
    </row>
    <row r="8" spans="1:8" ht="13.2" x14ac:dyDescent="0.25">
      <c r="A8" s="76">
        <v>638</v>
      </c>
      <c r="B8" s="77"/>
      <c r="C8" s="78"/>
      <c r="D8" s="79"/>
      <c r="E8" s="77"/>
      <c r="F8" s="77"/>
      <c r="G8" s="77"/>
      <c r="H8" s="80"/>
    </row>
    <row r="9" spans="1:8" ht="13.2" x14ac:dyDescent="0.25">
      <c r="A9" s="76">
        <v>639</v>
      </c>
      <c r="B9" s="77"/>
      <c r="C9" s="78"/>
      <c r="D9" s="79"/>
      <c r="E9" s="77"/>
      <c r="F9" s="77"/>
      <c r="G9" s="77"/>
      <c r="H9" s="80"/>
    </row>
    <row r="10" spans="1:8" ht="13.2" x14ac:dyDescent="0.25">
      <c r="A10" s="76">
        <v>641</v>
      </c>
      <c r="B10" s="81"/>
      <c r="C10" s="81"/>
      <c r="D10" s="81"/>
      <c r="E10" s="81"/>
      <c r="F10" s="81"/>
      <c r="G10" s="81"/>
      <c r="H10" s="82"/>
    </row>
    <row r="11" spans="1:8" ht="13.2" x14ac:dyDescent="0.25">
      <c r="A11" s="76">
        <v>642</v>
      </c>
      <c r="B11" s="81"/>
      <c r="C11" s="81"/>
      <c r="D11" s="81"/>
      <c r="E11" s="81"/>
      <c r="F11" s="81"/>
      <c r="G11" s="81"/>
      <c r="H11" s="82"/>
    </row>
    <row r="12" spans="1:8" ht="13.2" x14ac:dyDescent="0.25">
      <c r="A12" s="76">
        <v>652</v>
      </c>
      <c r="B12" s="81"/>
      <c r="C12" s="81"/>
      <c r="D12" s="81">
        <v>5000</v>
      </c>
      <c r="E12" s="81"/>
      <c r="F12" s="81"/>
      <c r="G12" s="81"/>
      <c r="H12" s="82"/>
    </row>
    <row r="13" spans="1:8" ht="13.2" x14ac:dyDescent="0.25">
      <c r="A13" s="83">
        <v>661</v>
      </c>
      <c r="B13" s="81"/>
      <c r="C13" s="81"/>
      <c r="D13" s="81"/>
      <c r="E13" s="81"/>
      <c r="F13" s="81"/>
      <c r="G13" s="81"/>
      <c r="H13" s="82"/>
    </row>
    <row r="14" spans="1:8" ht="13.2" x14ac:dyDescent="0.25">
      <c r="A14" s="83">
        <v>663</v>
      </c>
      <c r="B14" s="81"/>
      <c r="C14" s="81"/>
      <c r="D14" s="81"/>
      <c r="E14" s="81"/>
      <c r="F14" s="81">
        <v>1000</v>
      </c>
      <c r="G14" s="81"/>
      <c r="H14" s="82"/>
    </row>
    <row r="15" spans="1:8" ht="13.2" x14ac:dyDescent="0.25">
      <c r="A15" s="83">
        <v>671</v>
      </c>
      <c r="B15" s="81">
        <v>461173</v>
      </c>
      <c r="C15" s="81"/>
      <c r="D15" s="81"/>
      <c r="E15" s="81"/>
      <c r="F15" s="81"/>
      <c r="G15" s="81"/>
      <c r="H15" s="82"/>
    </row>
    <row r="16" spans="1:8" ht="13.2" x14ac:dyDescent="0.25">
      <c r="A16" s="83">
        <v>681</v>
      </c>
      <c r="B16" s="81"/>
      <c r="C16" s="81"/>
      <c r="D16" s="81"/>
      <c r="E16" s="81"/>
      <c r="F16" s="81"/>
      <c r="G16" s="81"/>
      <c r="H16" s="82"/>
    </row>
    <row r="17" spans="1:8" ht="13.2" x14ac:dyDescent="0.25">
      <c r="A17" s="83">
        <v>683</v>
      </c>
      <c r="B17" s="81"/>
      <c r="C17" s="81"/>
      <c r="D17" s="81"/>
      <c r="E17" s="81"/>
      <c r="F17" s="81"/>
      <c r="G17" s="81"/>
      <c r="H17" s="82"/>
    </row>
    <row r="18" spans="1:8" ht="13.2" x14ac:dyDescent="0.25">
      <c r="A18" s="83">
        <v>721</v>
      </c>
      <c r="B18" s="81"/>
      <c r="C18" s="81"/>
      <c r="D18" s="81"/>
      <c r="E18" s="81"/>
      <c r="F18" s="81"/>
      <c r="G18" s="81"/>
      <c r="H18" s="82"/>
    </row>
    <row r="19" spans="1:8" ht="13.2" x14ac:dyDescent="0.25">
      <c r="A19" s="84">
        <v>722</v>
      </c>
      <c r="B19" s="85"/>
      <c r="C19" s="85"/>
      <c r="D19" s="85"/>
      <c r="E19" s="85"/>
      <c r="F19" s="85"/>
      <c r="G19" s="85"/>
      <c r="H19" s="86"/>
    </row>
    <row r="20" spans="1:8" ht="13.2" x14ac:dyDescent="0.25">
      <c r="A20" s="84">
        <v>723</v>
      </c>
      <c r="B20" s="85"/>
      <c r="C20" s="85"/>
      <c r="D20" s="85"/>
      <c r="E20" s="85"/>
      <c r="F20" s="85"/>
      <c r="G20" s="85"/>
      <c r="H20" s="86"/>
    </row>
    <row r="21" spans="1:8" ht="13.2" x14ac:dyDescent="0.25">
      <c r="A21" s="84">
        <v>724</v>
      </c>
      <c r="B21" s="85"/>
      <c r="C21" s="85"/>
      <c r="D21" s="85"/>
      <c r="E21" s="85"/>
      <c r="F21" s="85"/>
      <c r="G21" s="85"/>
      <c r="H21" s="86"/>
    </row>
    <row r="22" spans="1:8" ht="13.2" x14ac:dyDescent="0.25">
      <c r="A22" s="84">
        <v>9221</v>
      </c>
      <c r="B22" s="85"/>
      <c r="C22" s="85"/>
      <c r="D22" s="85"/>
      <c r="E22" s="85"/>
      <c r="F22" s="85"/>
      <c r="G22" s="85"/>
      <c r="H22" s="86">
        <v>371429</v>
      </c>
    </row>
    <row r="23" spans="1:8" ht="13.8" thickBot="1" x14ac:dyDescent="0.3">
      <c r="A23" s="84">
        <v>9222</v>
      </c>
      <c r="B23" s="85"/>
      <c r="C23" s="85"/>
      <c r="D23" s="85"/>
      <c r="E23" s="85"/>
      <c r="F23" s="85"/>
      <c r="G23" s="85"/>
      <c r="H23" s="86"/>
    </row>
    <row r="24" spans="1:8" ht="27" thickBot="1" x14ac:dyDescent="0.3">
      <c r="A24" s="87" t="s">
        <v>14</v>
      </c>
      <c r="B24" s="88">
        <f t="shared" ref="B24:H24" si="0">SUM(B5:B23)</f>
        <v>461173</v>
      </c>
      <c r="C24" s="88">
        <f t="shared" si="0"/>
        <v>0</v>
      </c>
      <c r="D24" s="88">
        <f t="shared" si="0"/>
        <v>5000</v>
      </c>
      <c r="E24" s="88">
        <f t="shared" si="0"/>
        <v>2690000</v>
      </c>
      <c r="F24" s="88">
        <f t="shared" si="0"/>
        <v>1000</v>
      </c>
      <c r="G24" s="88">
        <f t="shared" si="0"/>
        <v>0</v>
      </c>
      <c r="H24" s="89">
        <f t="shared" si="0"/>
        <v>371429</v>
      </c>
    </row>
    <row r="25" spans="1:8" ht="53.4" thickBot="1" x14ac:dyDescent="0.3">
      <c r="A25" s="87" t="s">
        <v>178</v>
      </c>
      <c r="B25" s="159">
        <f>SUM(B24:H24)</f>
        <v>3528602</v>
      </c>
      <c r="C25" s="160"/>
      <c r="D25" s="160"/>
      <c r="E25" s="160"/>
      <c r="F25" s="160"/>
      <c r="G25" s="160"/>
      <c r="H25" s="161"/>
    </row>
    <row r="27" spans="1:8" ht="13.2" thickBot="1" x14ac:dyDescent="0.3"/>
    <row r="28" spans="1:8" ht="40.200000000000003" thickBot="1" x14ac:dyDescent="0.3">
      <c r="A28" s="65" t="s">
        <v>8</v>
      </c>
      <c r="B28" s="163">
        <v>2023</v>
      </c>
      <c r="C28" s="164"/>
      <c r="D28" s="164"/>
      <c r="E28" s="164"/>
      <c r="F28" s="164"/>
      <c r="G28" s="164"/>
      <c r="H28" s="165"/>
    </row>
    <row r="29" spans="1:8" ht="120.6" thickBot="1" x14ac:dyDescent="0.3">
      <c r="A29" s="66" t="s">
        <v>9</v>
      </c>
      <c r="B29" s="67" t="s">
        <v>151</v>
      </c>
      <c r="C29" s="68" t="s">
        <v>10</v>
      </c>
      <c r="D29" s="68" t="s">
        <v>152</v>
      </c>
      <c r="E29" s="68" t="s">
        <v>12</v>
      </c>
      <c r="F29" s="68" t="s">
        <v>13</v>
      </c>
      <c r="G29" s="69" t="s">
        <v>153</v>
      </c>
      <c r="H29" s="70" t="s">
        <v>154</v>
      </c>
    </row>
    <row r="30" spans="1:8" ht="13.2" x14ac:dyDescent="0.25">
      <c r="A30" s="71">
        <v>632</v>
      </c>
      <c r="B30" s="72"/>
      <c r="C30" s="73"/>
      <c r="D30" s="74"/>
      <c r="E30" s="72"/>
      <c r="F30" s="72"/>
      <c r="G30" s="72"/>
      <c r="H30" s="75"/>
    </row>
    <row r="31" spans="1:8" ht="13.2" x14ac:dyDescent="0.25">
      <c r="A31" s="76">
        <v>634</v>
      </c>
      <c r="B31" s="77"/>
      <c r="C31" s="78"/>
      <c r="D31" s="79"/>
      <c r="E31" s="77"/>
      <c r="F31" s="77"/>
      <c r="G31" s="77"/>
      <c r="H31" s="80"/>
    </row>
    <row r="32" spans="1:8" ht="13.2" x14ac:dyDescent="0.25">
      <c r="A32" s="76">
        <v>636</v>
      </c>
      <c r="B32" s="77"/>
      <c r="C32" s="78"/>
      <c r="D32" s="79"/>
      <c r="E32" s="77">
        <v>2690000</v>
      </c>
      <c r="F32" s="77"/>
      <c r="G32" s="77"/>
      <c r="H32" s="80"/>
    </row>
    <row r="33" spans="1:8" ht="13.2" x14ac:dyDescent="0.25">
      <c r="A33" s="76">
        <v>638</v>
      </c>
      <c r="B33" s="77"/>
      <c r="C33" s="78"/>
      <c r="D33" s="79"/>
      <c r="E33" s="77"/>
      <c r="F33" s="77"/>
      <c r="G33" s="77"/>
      <c r="H33" s="80"/>
    </row>
    <row r="34" spans="1:8" ht="13.2" x14ac:dyDescent="0.25">
      <c r="A34" s="76">
        <v>639</v>
      </c>
      <c r="B34" s="77"/>
      <c r="C34" s="78"/>
      <c r="D34" s="79"/>
      <c r="E34" s="77"/>
      <c r="F34" s="77"/>
      <c r="G34" s="77"/>
      <c r="H34" s="80"/>
    </row>
    <row r="35" spans="1:8" ht="13.2" x14ac:dyDescent="0.25">
      <c r="A35" s="76">
        <v>641</v>
      </c>
      <c r="B35" s="81"/>
      <c r="C35" s="81"/>
      <c r="D35" s="81"/>
      <c r="E35" s="81"/>
      <c r="F35" s="81"/>
      <c r="G35" s="81"/>
      <c r="H35" s="82"/>
    </row>
    <row r="36" spans="1:8" ht="13.2" x14ac:dyDescent="0.25">
      <c r="A36" s="76">
        <v>642</v>
      </c>
      <c r="B36" s="81"/>
      <c r="C36" s="81"/>
      <c r="D36" s="81"/>
      <c r="E36" s="81"/>
      <c r="F36" s="81"/>
      <c r="G36" s="81"/>
      <c r="H36" s="82"/>
    </row>
    <row r="37" spans="1:8" ht="13.2" x14ac:dyDescent="0.25">
      <c r="A37" s="76">
        <v>652</v>
      </c>
      <c r="B37" s="81"/>
      <c r="C37" s="81"/>
      <c r="D37" s="81">
        <v>5000</v>
      </c>
      <c r="E37" s="81"/>
      <c r="F37" s="81"/>
      <c r="G37" s="81"/>
      <c r="H37" s="82"/>
    </row>
    <row r="38" spans="1:8" ht="13.2" x14ac:dyDescent="0.25">
      <c r="A38" s="83">
        <v>661</v>
      </c>
      <c r="B38" s="81"/>
      <c r="C38" s="81"/>
      <c r="D38" s="81"/>
      <c r="E38" s="81"/>
      <c r="F38" s="81"/>
      <c r="G38" s="81"/>
      <c r="H38" s="82"/>
    </row>
    <row r="39" spans="1:8" ht="13.2" x14ac:dyDescent="0.25">
      <c r="A39" s="83">
        <v>663</v>
      </c>
      <c r="B39" s="81"/>
      <c r="C39" s="81"/>
      <c r="D39" s="81"/>
      <c r="E39" s="81"/>
      <c r="F39" s="81">
        <v>1000</v>
      </c>
      <c r="G39" s="81"/>
      <c r="H39" s="82"/>
    </row>
    <row r="40" spans="1:8" ht="13.2" x14ac:dyDescent="0.25">
      <c r="A40" s="83">
        <v>671</v>
      </c>
      <c r="B40" s="81">
        <v>461173</v>
      </c>
      <c r="C40" s="81"/>
      <c r="D40" s="81"/>
      <c r="E40" s="81"/>
      <c r="F40" s="81"/>
      <c r="G40" s="81"/>
      <c r="H40" s="82"/>
    </row>
    <row r="41" spans="1:8" ht="13.2" x14ac:dyDescent="0.25">
      <c r="A41" s="83">
        <v>681</v>
      </c>
      <c r="B41" s="81"/>
      <c r="C41" s="81"/>
      <c r="D41" s="81"/>
      <c r="E41" s="81"/>
      <c r="F41" s="81"/>
      <c r="G41" s="81"/>
      <c r="H41" s="82"/>
    </row>
    <row r="42" spans="1:8" ht="13.2" x14ac:dyDescent="0.25">
      <c r="A42" s="83">
        <v>683</v>
      </c>
      <c r="B42" s="81"/>
      <c r="C42" s="81"/>
      <c r="D42" s="81"/>
      <c r="E42" s="81"/>
      <c r="F42" s="81"/>
      <c r="G42" s="81"/>
      <c r="H42" s="82"/>
    </row>
    <row r="43" spans="1:8" ht="13.2" x14ac:dyDescent="0.25">
      <c r="A43" s="83">
        <v>721</v>
      </c>
      <c r="B43" s="81"/>
      <c r="C43" s="81"/>
      <c r="D43" s="81"/>
      <c r="E43" s="81"/>
      <c r="F43" s="81"/>
      <c r="G43" s="81"/>
      <c r="H43" s="82"/>
    </row>
    <row r="44" spans="1:8" ht="13.2" x14ac:dyDescent="0.25">
      <c r="A44" s="84">
        <v>722</v>
      </c>
      <c r="B44" s="85"/>
      <c r="C44" s="85"/>
      <c r="D44" s="85"/>
      <c r="E44" s="85"/>
      <c r="F44" s="85"/>
      <c r="G44" s="85"/>
      <c r="H44" s="86"/>
    </row>
    <row r="45" spans="1:8" ht="13.2" x14ac:dyDescent="0.25">
      <c r="A45" s="84">
        <v>723</v>
      </c>
      <c r="B45" s="85"/>
      <c r="C45" s="85"/>
      <c r="D45" s="85"/>
      <c r="E45" s="85"/>
      <c r="F45" s="85"/>
      <c r="G45" s="85"/>
      <c r="H45" s="86"/>
    </row>
    <row r="46" spans="1:8" ht="13.2" x14ac:dyDescent="0.25">
      <c r="A46" s="84">
        <v>724</v>
      </c>
      <c r="B46" s="85"/>
      <c r="C46" s="85"/>
      <c r="D46" s="85"/>
      <c r="E46" s="85"/>
      <c r="F46" s="85"/>
      <c r="G46" s="85"/>
      <c r="H46" s="86"/>
    </row>
    <row r="47" spans="1:8" ht="13.2" x14ac:dyDescent="0.25">
      <c r="A47" s="84">
        <v>9221</v>
      </c>
      <c r="B47" s="85"/>
      <c r="C47" s="85"/>
      <c r="D47" s="85"/>
      <c r="E47" s="85"/>
      <c r="F47" s="85"/>
      <c r="G47" s="85"/>
      <c r="H47" s="86">
        <v>371429</v>
      </c>
    </row>
    <row r="48" spans="1:8" ht="13.8" thickBot="1" x14ac:dyDescent="0.3">
      <c r="A48" s="84">
        <v>9222</v>
      </c>
      <c r="B48" s="85"/>
      <c r="C48" s="85"/>
      <c r="D48" s="85"/>
      <c r="E48" s="85"/>
      <c r="F48" s="85"/>
      <c r="G48" s="85"/>
      <c r="H48" s="86"/>
    </row>
    <row r="49" spans="1:8" ht="27" thickBot="1" x14ac:dyDescent="0.3">
      <c r="A49" s="87" t="s">
        <v>14</v>
      </c>
      <c r="B49" s="88">
        <f t="shared" ref="B49:H49" si="1">SUM(B30:B48)</f>
        <v>461173</v>
      </c>
      <c r="C49" s="88">
        <f t="shared" si="1"/>
        <v>0</v>
      </c>
      <c r="D49" s="88">
        <f t="shared" si="1"/>
        <v>5000</v>
      </c>
      <c r="E49" s="88">
        <f t="shared" si="1"/>
        <v>2690000</v>
      </c>
      <c r="F49" s="88">
        <f t="shared" si="1"/>
        <v>1000</v>
      </c>
      <c r="G49" s="88">
        <f t="shared" si="1"/>
        <v>0</v>
      </c>
      <c r="H49" s="89">
        <f t="shared" si="1"/>
        <v>371429</v>
      </c>
    </row>
    <row r="50" spans="1:8" ht="53.4" thickBot="1" x14ac:dyDescent="0.3">
      <c r="A50" s="87" t="s">
        <v>179</v>
      </c>
      <c r="B50" s="159">
        <f>SUM(B49:H49)</f>
        <v>3528602</v>
      </c>
      <c r="C50" s="160"/>
      <c r="D50" s="160"/>
      <c r="E50" s="160"/>
      <c r="F50" s="160"/>
      <c r="G50" s="160"/>
      <c r="H50" s="161"/>
    </row>
    <row r="54" spans="1:8" ht="13.2" thickBot="1" x14ac:dyDescent="0.3"/>
    <row r="55" spans="1:8" ht="40.200000000000003" thickBot="1" x14ac:dyDescent="0.3">
      <c r="A55" s="65" t="s">
        <v>8</v>
      </c>
      <c r="B55" s="163">
        <v>2024</v>
      </c>
      <c r="C55" s="164"/>
      <c r="D55" s="164"/>
      <c r="E55" s="164"/>
      <c r="F55" s="164"/>
      <c r="G55" s="164"/>
      <c r="H55" s="165"/>
    </row>
    <row r="56" spans="1:8" ht="120.6" thickBot="1" x14ac:dyDescent="0.3">
      <c r="A56" s="66" t="s">
        <v>9</v>
      </c>
      <c r="B56" s="67" t="s">
        <v>151</v>
      </c>
      <c r="C56" s="68" t="s">
        <v>10</v>
      </c>
      <c r="D56" s="68" t="s">
        <v>152</v>
      </c>
      <c r="E56" s="68" t="s">
        <v>12</v>
      </c>
      <c r="F56" s="68" t="s">
        <v>13</v>
      </c>
      <c r="G56" s="69" t="s">
        <v>153</v>
      </c>
      <c r="H56" s="70" t="s">
        <v>154</v>
      </c>
    </row>
    <row r="57" spans="1:8" ht="13.2" x14ac:dyDescent="0.25">
      <c r="A57" s="71">
        <v>632</v>
      </c>
      <c r="B57" s="72"/>
      <c r="C57" s="73"/>
      <c r="D57" s="74"/>
      <c r="E57" s="72"/>
      <c r="F57" s="72"/>
      <c r="G57" s="72"/>
      <c r="H57" s="75"/>
    </row>
    <row r="58" spans="1:8" ht="13.2" x14ac:dyDescent="0.25">
      <c r="A58" s="76">
        <v>634</v>
      </c>
      <c r="B58" s="77"/>
      <c r="C58" s="78"/>
      <c r="D58" s="79"/>
      <c r="E58" s="77"/>
      <c r="F58" s="77"/>
      <c r="G58" s="77"/>
      <c r="H58" s="80"/>
    </row>
    <row r="59" spans="1:8" ht="13.2" x14ac:dyDescent="0.25">
      <c r="A59" s="76">
        <v>636</v>
      </c>
      <c r="B59" s="77"/>
      <c r="C59" s="78"/>
      <c r="D59" s="79"/>
      <c r="E59" s="77">
        <v>2690000</v>
      </c>
      <c r="F59" s="77"/>
      <c r="G59" s="77"/>
      <c r="H59" s="80"/>
    </row>
    <row r="60" spans="1:8" ht="13.2" x14ac:dyDescent="0.25">
      <c r="A60" s="76">
        <v>638</v>
      </c>
      <c r="B60" s="77"/>
      <c r="C60" s="78"/>
      <c r="D60" s="79"/>
      <c r="E60" s="77"/>
      <c r="F60" s="77"/>
      <c r="G60" s="77"/>
      <c r="H60" s="80"/>
    </row>
    <row r="61" spans="1:8" ht="13.2" x14ac:dyDescent="0.25">
      <c r="A61" s="76">
        <v>639</v>
      </c>
      <c r="B61" s="77"/>
      <c r="C61" s="78"/>
      <c r="D61" s="79"/>
      <c r="E61" s="77"/>
      <c r="F61" s="77"/>
      <c r="G61" s="77"/>
      <c r="H61" s="80"/>
    </row>
    <row r="62" spans="1:8" ht="13.2" x14ac:dyDescent="0.25">
      <c r="A62" s="76">
        <v>641</v>
      </c>
      <c r="B62" s="81"/>
      <c r="C62" s="81"/>
      <c r="D62" s="81"/>
      <c r="E62" s="81"/>
      <c r="F62" s="81"/>
      <c r="G62" s="81"/>
      <c r="H62" s="82"/>
    </row>
    <row r="63" spans="1:8" ht="13.2" x14ac:dyDescent="0.25">
      <c r="A63" s="76">
        <v>642</v>
      </c>
      <c r="B63" s="81"/>
      <c r="C63" s="81"/>
      <c r="D63" s="81"/>
      <c r="E63" s="81"/>
      <c r="F63" s="81"/>
      <c r="G63" s="81"/>
      <c r="H63" s="82"/>
    </row>
    <row r="64" spans="1:8" ht="13.2" x14ac:dyDescent="0.25">
      <c r="A64" s="76">
        <v>652</v>
      </c>
      <c r="B64" s="81"/>
      <c r="C64" s="81"/>
      <c r="D64" s="81">
        <v>5000</v>
      </c>
      <c r="E64" s="81"/>
      <c r="F64" s="81"/>
      <c r="G64" s="81"/>
      <c r="H64" s="82"/>
    </row>
    <row r="65" spans="1:8" ht="13.2" x14ac:dyDescent="0.25">
      <c r="A65" s="83">
        <v>661</v>
      </c>
      <c r="B65" s="81"/>
      <c r="C65" s="81"/>
      <c r="D65" s="81"/>
      <c r="E65" s="81"/>
      <c r="F65" s="81"/>
      <c r="G65" s="81"/>
      <c r="H65" s="82"/>
    </row>
    <row r="66" spans="1:8" ht="13.2" x14ac:dyDescent="0.25">
      <c r="A66" s="83">
        <v>663</v>
      </c>
      <c r="B66" s="81"/>
      <c r="C66" s="81"/>
      <c r="D66" s="81"/>
      <c r="E66" s="81"/>
      <c r="F66" s="81">
        <v>1000</v>
      </c>
      <c r="G66" s="81"/>
      <c r="H66" s="82"/>
    </row>
    <row r="67" spans="1:8" ht="13.2" x14ac:dyDescent="0.25">
      <c r="A67" s="83">
        <v>671</v>
      </c>
      <c r="B67" s="81">
        <v>461173</v>
      </c>
      <c r="C67" s="81"/>
      <c r="D67" s="81"/>
      <c r="E67" s="81"/>
      <c r="F67" s="81"/>
      <c r="G67" s="81"/>
      <c r="H67" s="82"/>
    </row>
    <row r="68" spans="1:8" ht="13.2" x14ac:dyDescent="0.25">
      <c r="A68" s="83">
        <v>681</v>
      </c>
      <c r="B68" s="81"/>
      <c r="C68" s="81"/>
      <c r="D68" s="81"/>
      <c r="E68" s="81"/>
      <c r="F68" s="81"/>
      <c r="G68" s="81"/>
      <c r="H68" s="82"/>
    </row>
    <row r="69" spans="1:8" ht="13.2" x14ac:dyDescent="0.25">
      <c r="A69" s="83">
        <v>683</v>
      </c>
      <c r="B69" s="81"/>
      <c r="C69" s="81"/>
      <c r="D69" s="81"/>
      <c r="E69" s="81"/>
      <c r="F69" s="81"/>
      <c r="G69" s="81"/>
      <c r="H69" s="82"/>
    </row>
    <row r="70" spans="1:8" ht="13.2" x14ac:dyDescent="0.25">
      <c r="A70" s="83">
        <v>721</v>
      </c>
      <c r="B70" s="81"/>
      <c r="C70" s="81"/>
      <c r="D70" s="81"/>
      <c r="E70" s="81"/>
      <c r="F70" s="81"/>
      <c r="G70" s="81"/>
      <c r="H70" s="82"/>
    </row>
    <row r="71" spans="1:8" ht="13.2" x14ac:dyDescent="0.25">
      <c r="A71" s="84">
        <v>722</v>
      </c>
      <c r="B71" s="85"/>
      <c r="C71" s="85"/>
      <c r="D71" s="85"/>
      <c r="E71" s="85"/>
      <c r="F71" s="85"/>
      <c r="G71" s="85"/>
      <c r="H71" s="86"/>
    </row>
    <row r="72" spans="1:8" ht="13.2" x14ac:dyDescent="0.25">
      <c r="A72" s="84">
        <v>723</v>
      </c>
      <c r="B72" s="85"/>
      <c r="C72" s="85"/>
      <c r="D72" s="85"/>
      <c r="E72" s="85"/>
      <c r="F72" s="85"/>
      <c r="G72" s="85"/>
      <c r="H72" s="86"/>
    </row>
    <row r="73" spans="1:8" ht="13.2" x14ac:dyDescent="0.25">
      <c r="A73" s="84">
        <v>724</v>
      </c>
      <c r="B73" s="85"/>
      <c r="C73" s="85"/>
      <c r="D73" s="85"/>
      <c r="E73" s="85"/>
      <c r="F73" s="85"/>
      <c r="G73" s="85"/>
      <c r="H73" s="86"/>
    </row>
    <row r="74" spans="1:8" ht="13.2" x14ac:dyDescent="0.25">
      <c r="A74" s="84">
        <v>9221</v>
      </c>
      <c r="B74" s="85"/>
      <c r="C74" s="85"/>
      <c r="D74" s="85"/>
      <c r="E74" s="85"/>
      <c r="F74" s="85"/>
      <c r="G74" s="85"/>
      <c r="H74" s="86">
        <v>371429</v>
      </c>
    </row>
    <row r="75" spans="1:8" ht="13.8" thickBot="1" x14ac:dyDescent="0.3">
      <c r="A75" s="84">
        <v>9222</v>
      </c>
      <c r="B75" s="85"/>
      <c r="C75" s="85"/>
      <c r="D75" s="85"/>
      <c r="E75" s="85"/>
      <c r="F75" s="85"/>
      <c r="G75" s="85"/>
      <c r="H75" s="86"/>
    </row>
    <row r="76" spans="1:8" ht="27" thickBot="1" x14ac:dyDescent="0.3">
      <c r="A76" s="87" t="s">
        <v>14</v>
      </c>
      <c r="B76" s="88">
        <f t="shared" ref="B76:H76" si="2">SUM(B57:B75)</f>
        <v>461173</v>
      </c>
      <c r="C76" s="88">
        <f t="shared" si="2"/>
        <v>0</v>
      </c>
      <c r="D76" s="88">
        <f t="shared" si="2"/>
        <v>5000</v>
      </c>
      <c r="E76" s="88">
        <f t="shared" si="2"/>
        <v>2690000</v>
      </c>
      <c r="F76" s="88">
        <f t="shared" si="2"/>
        <v>1000</v>
      </c>
      <c r="G76" s="88">
        <f t="shared" si="2"/>
        <v>0</v>
      </c>
      <c r="H76" s="89">
        <f t="shared" si="2"/>
        <v>371429</v>
      </c>
    </row>
    <row r="77" spans="1:8" ht="53.4" thickBot="1" x14ac:dyDescent="0.3">
      <c r="A77" s="87" t="s">
        <v>180</v>
      </c>
      <c r="B77" s="159">
        <f>SUM(B76:H76)</f>
        <v>3528602</v>
      </c>
      <c r="C77" s="160"/>
      <c r="D77" s="160"/>
      <c r="E77" s="160"/>
      <c r="F77" s="160"/>
      <c r="G77" s="160"/>
      <c r="H77" s="161"/>
    </row>
  </sheetData>
  <mergeCells count="7">
    <mergeCell ref="B77:H77"/>
    <mergeCell ref="A1:H1"/>
    <mergeCell ref="B3:H3"/>
    <mergeCell ref="B25:H25"/>
    <mergeCell ref="B28:H28"/>
    <mergeCell ref="B50:H50"/>
    <mergeCell ref="B55:H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2A9A-1314-434C-8848-E3A1575FF2FF}">
  <dimension ref="A1:P36"/>
  <sheetViews>
    <sheetView tabSelected="1" workbookViewId="0">
      <selection activeCell="O16" sqref="O16"/>
    </sheetView>
  </sheetViews>
  <sheetFormatPr defaultRowHeight="12.6" x14ac:dyDescent="0.25"/>
  <cols>
    <col min="2" max="2" width="15.109375" customWidth="1"/>
    <col min="3" max="3" width="13.44140625" customWidth="1"/>
    <col min="10" max="10" width="14.88671875" customWidth="1"/>
    <col min="16" max="16" width="15.109375" customWidth="1"/>
  </cols>
  <sheetData>
    <row r="1" spans="1:16" ht="17.399999999999999" x14ac:dyDescent="0.25">
      <c r="A1" s="166" t="s">
        <v>15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81.599999999999994" x14ac:dyDescent="0.25">
      <c r="A2" s="90" t="s">
        <v>16</v>
      </c>
      <c r="B2" s="91" t="s">
        <v>17</v>
      </c>
      <c r="C2" s="92" t="s">
        <v>181</v>
      </c>
      <c r="D2" s="93"/>
      <c r="E2" s="94" t="s">
        <v>155</v>
      </c>
      <c r="F2" s="94" t="s">
        <v>10</v>
      </c>
      <c r="G2" s="94" t="s">
        <v>11</v>
      </c>
      <c r="H2" s="94" t="s">
        <v>156</v>
      </c>
      <c r="I2" s="94" t="s">
        <v>157</v>
      </c>
      <c r="J2" s="94" t="s">
        <v>158</v>
      </c>
      <c r="K2" s="94" t="s">
        <v>159</v>
      </c>
      <c r="L2" s="94" t="s">
        <v>160</v>
      </c>
      <c r="M2" s="94" t="s">
        <v>18</v>
      </c>
      <c r="N2" s="94" t="s">
        <v>161</v>
      </c>
      <c r="O2" s="94" t="s">
        <v>162</v>
      </c>
      <c r="P2" s="94" t="s">
        <v>163</v>
      </c>
    </row>
    <row r="3" spans="1:16" ht="13.2" x14ac:dyDescent="0.25">
      <c r="A3" s="95"/>
      <c r="B3" s="96"/>
      <c r="C3" s="97"/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9"/>
    </row>
    <row r="4" spans="1:16" ht="26.4" x14ac:dyDescent="0.25">
      <c r="A4" s="95"/>
      <c r="B4" s="100" t="s">
        <v>34</v>
      </c>
      <c r="C4" s="101"/>
      <c r="D4" s="102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1"/>
    </row>
    <row r="5" spans="1:16" ht="13.2" x14ac:dyDescent="0.25">
      <c r="A5" s="103"/>
      <c r="B5" s="104" t="s">
        <v>164</v>
      </c>
      <c r="C5" s="105"/>
      <c r="D5" s="10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5"/>
    </row>
    <row r="6" spans="1:16" x14ac:dyDescent="0.25">
      <c r="A6" s="108" t="s">
        <v>165</v>
      </c>
      <c r="B6" s="109" t="s">
        <v>166</v>
      </c>
      <c r="C6" s="110">
        <f>SUM(C7,C26)</f>
        <v>3528602</v>
      </c>
      <c r="D6" s="110"/>
      <c r="E6" s="110">
        <f>SUM(E7,E26)</f>
        <v>581173</v>
      </c>
      <c r="F6" s="110">
        <f t="shared" ref="F6:P6" si="0">SUM(F7,F26)</f>
        <v>0</v>
      </c>
      <c r="G6" s="110">
        <f t="shared" si="0"/>
        <v>5000</v>
      </c>
      <c r="H6" s="110">
        <f t="shared" si="0"/>
        <v>0</v>
      </c>
      <c r="I6" s="110">
        <f t="shared" si="0"/>
        <v>0</v>
      </c>
      <c r="J6" s="110">
        <f t="shared" si="0"/>
        <v>2690000</v>
      </c>
      <c r="K6" s="110">
        <f t="shared" si="0"/>
        <v>0</v>
      </c>
      <c r="L6" s="110">
        <f t="shared" si="0"/>
        <v>0</v>
      </c>
      <c r="M6" s="110">
        <f t="shared" si="0"/>
        <v>1000</v>
      </c>
      <c r="N6" s="110">
        <f t="shared" si="0"/>
        <v>0</v>
      </c>
      <c r="O6" s="110">
        <f t="shared" si="0"/>
        <v>371429</v>
      </c>
      <c r="P6" s="110">
        <f t="shared" si="0"/>
        <v>3528602</v>
      </c>
    </row>
    <row r="7" spans="1:16" ht="26.4" x14ac:dyDescent="0.25">
      <c r="A7" s="111">
        <v>3</v>
      </c>
      <c r="B7" s="112" t="s">
        <v>167</v>
      </c>
      <c r="C7" s="113">
        <f>SUM(C8,C12,C18,C20,C22,C24)</f>
        <v>3164734</v>
      </c>
      <c r="D7" s="114"/>
      <c r="E7" s="113">
        <v>461173</v>
      </c>
      <c r="F7" s="113">
        <f t="shared" ref="F7:P7" si="1">SUM(F8,F12,F18,F20,F22,F24)</f>
        <v>0</v>
      </c>
      <c r="G7" s="113">
        <f t="shared" si="1"/>
        <v>0</v>
      </c>
      <c r="H7" s="113">
        <f t="shared" si="1"/>
        <v>0</v>
      </c>
      <c r="I7" s="113">
        <f t="shared" si="1"/>
        <v>0</v>
      </c>
      <c r="J7" s="113">
        <f t="shared" si="1"/>
        <v>2635000</v>
      </c>
      <c r="K7" s="113">
        <f t="shared" si="1"/>
        <v>0</v>
      </c>
      <c r="L7" s="113">
        <f t="shared" si="1"/>
        <v>0</v>
      </c>
      <c r="M7" s="113">
        <f t="shared" si="1"/>
        <v>1000</v>
      </c>
      <c r="N7" s="113">
        <f t="shared" si="1"/>
        <v>0</v>
      </c>
      <c r="O7" s="113">
        <f t="shared" si="1"/>
        <v>187561</v>
      </c>
      <c r="P7" s="113">
        <f t="shared" si="1"/>
        <v>3164734</v>
      </c>
    </row>
    <row r="8" spans="1:16" ht="26.4" x14ac:dyDescent="0.25">
      <c r="A8" s="115">
        <v>31</v>
      </c>
      <c r="B8" s="116" t="s">
        <v>19</v>
      </c>
      <c r="C8" s="117">
        <f>SUM(C9:C11)</f>
        <v>2560000</v>
      </c>
      <c r="D8" s="117"/>
      <c r="E8" s="117">
        <f t="shared" ref="E8:P8" si="2">SUM(E9:E11)</f>
        <v>0</v>
      </c>
      <c r="F8" s="117">
        <f t="shared" si="2"/>
        <v>0</v>
      </c>
      <c r="G8" s="117">
        <f t="shared" si="2"/>
        <v>0</v>
      </c>
      <c r="H8" s="117">
        <f t="shared" si="2"/>
        <v>0</v>
      </c>
      <c r="I8" s="117">
        <f t="shared" si="2"/>
        <v>0</v>
      </c>
      <c r="J8" s="117">
        <f t="shared" si="2"/>
        <v>2560000</v>
      </c>
      <c r="K8" s="117">
        <f t="shared" si="2"/>
        <v>0</v>
      </c>
      <c r="L8" s="117">
        <f t="shared" si="2"/>
        <v>0</v>
      </c>
      <c r="M8" s="117">
        <f t="shared" si="2"/>
        <v>0</v>
      </c>
      <c r="N8" s="117">
        <f t="shared" si="2"/>
        <v>0</v>
      </c>
      <c r="O8" s="117">
        <f t="shared" si="2"/>
        <v>0</v>
      </c>
      <c r="P8" s="117">
        <f t="shared" si="2"/>
        <v>2560000</v>
      </c>
    </row>
    <row r="9" spans="1:16" ht="13.2" x14ac:dyDescent="0.25">
      <c r="A9" s="118">
        <v>311</v>
      </c>
      <c r="B9" s="119" t="s">
        <v>20</v>
      </c>
      <c r="C9" s="120">
        <f>P9</f>
        <v>2100000</v>
      </c>
      <c r="D9" s="121"/>
      <c r="E9" s="122"/>
      <c r="F9" s="122"/>
      <c r="G9" s="122"/>
      <c r="H9" s="122"/>
      <c r="I9" s="122"/>
      <c r="J9" s="122">
        <v>2100000</v>
      </c>
      <c r="K9" s="122"/>
      <c r="L9" s="122"/>
      <c r="M9" s="122"/>
      <c r="N9" s="122"/>
      <c r="O9" s="122"/>
      <c r="P9" s="123">
        <f>SUM(E9:O9)</f>
        <v>2100000</v>
      </c>
    </row>
    <row r="10" spans="1:16" ht="26.4" x14ac:dyDescent="0.25">
      <c r="A10" s="118">
        <v>312</v>
      </c>
      <c r="B10" s="119" t="s">
        <v>21</v>
      </c>
      <c r="C10" s="120">
        <f t="shared" ref="C10:C11" si="3">P10</f>
        <v>110000</v>
      </c>
      <c r="D10" s="121"/>
      <c r="E10" s="122"/>
      <c r="F10" s="122"/>
      <c r="G10" s="122"/>
      <c r="H10" s="122"/>
      <c r="I10" s="122"/>
      <c r="J10" s="122">
        <v>110000</v>
      </c>
      <c r="K10" s="122"/>
      <c r="L10" s="122"/>
      <c r="M10" s="122"/>
      <c r="N10" s="122"/>
      <c r="O10" s="122"/>
      <c r="P10" s="123">
        <f>SUM(E10:O10)</f>
        <v>110000</v>
      </c>
    </row>
    <row r="11" spans="1:16" ht="26.4" x14ac:dyDescent="0.25">
      <c r="A11" s="118">
        <v>313</v>
      </c>
      <c r="B11" s="119" t="s">
        <v>22</v>
      </c>
      <c r="C11" s="120">
        <f t="shared" si="3"/>
        <v>350000</v>
      </c>
      <c r="D11" s="121"/>
      <c r="E11" s="122"/>
      <c r="F11" s="122"/>
      <c r="G11" s="122"/>
      <c r="H11" s="122"/>
      <c r="I11" s="122"/>
      <c r="J11" s="122">
        <v>350000</v>
      </c>
      <c r="K11" s="122"/>
      <c r="L11" s="122"/>
      <c r="M11" s="122"/>
      <c r="N11" s="122"/>
      <c r="O11" s="122"/>
      <c r="P11" s="123">
        <f>SUM(E11:O11)</f>
        <v>350000</v>
      </c>
    </row>
    <row r="12" spans="1:16" ht="26.4" x14ac:dyDescent="0.25">
      <c r="A12" s="115">
        <v>32</v>
      </c>
      <c r="B12" s="116" t="s">
        <v>23</v>
      </c>
      <c r="C12" s="117">
        <f>SUM(C13:C17)</f>
        <v>567296</v>
      </c>
      <c r="D12" s="117"/>
      <c r="E12" s="117">
        <f t="shared" ref="E12:P12" si="4">SUM(E13:E17)</f>
        <v>303735</v>
      </c>
      <c r="F12" s="117">
        <f t="shared" si="4"/>
        <v>0</v>
      </c>
      <c r="G12" s="117">
        <f t="shared" si="4"/>
        <v>0</v>
      </c>
      <c r="H12" s="117">
        <f t="shared" si="4"/>
        <v>0</v>
      </c>
      <c r="I12" s="117">
        <f t="shared" si="4"/>
        <v>0</v>
      </c>
      <c r="J12" s="117">
        <f t="shared" si="4"/>
        <v>75000</v>
      </c>
      <c r="K12" s="117">
        <f t="shared" si="4"/>
        <v>0</v>
      </c>
      <c r="L12" s="117">
        <f t="shared" si="4"/>
        <v>0</v>
      </c>
      <c r="M12" s="117">
        <f t="shared" si="4"/>
        <v>1000</v>
      </c>
      <c r="N12" s="117">
        <f t="shared" si="4"/>
        <v>0</v>
      </c>
      <c r="O12" s="117">
        <f t="shared" si="4"/>
        <v>187561</v>
      </c>
      <c r="P12" s="117">
        <f t="shared" si="4"/>
        <v>567296</v>
      </c>
    </row>
    <row r="13" spans="1:16" ht="39.6" x14ac:dyDescent="0.25">
      <c r="A13" s="118">
        <v>321</v>
      </c>
      <c r="B13" s="119" t="s">
        <v>24</v>
      </c>
      <c r="C13" s="120">
        <f t="shared" ref="C13:C17" si="5">P13</f>
        <v>105000</v>
      </c>
      <c r="D13" s="121"/>
      <c r="E13" s="124">
        <v>30000</v>
      </c>
      <c r="F13" s="124"/>
      <c r="G13" s="124"/>
      <c r="H13" s="124"/>
      <c r="I13" s="124"/>
      <c r="J13" s="124">
        <v>75000</v>
      </c>
      <c r="K13" s="124"/>
      <c r="L13" s="124"/>
      <c r="M13" s="124"/>
      <c r="N13" s="124"/>
      <c r="O13" s="124"/>
      <c r="P13" s="123">
        <f>SUM(E13:O13)</f>
        <v>105000</v>
      </c>
    </row>
    <row r="14" spans="1:16" ht="39.6" x14ac:dyDescent="0.25">
      <c r="A14" s="118">
        <v>322</v>
      </c>
      <c r="B14" s="119" t="s">
        <v>25</v>
      </c>
      <c r="C14" s="120">
        <f t="shared" si="5"/>
        <v>69000</v>
      </c>
      <c r="D14" s="121"/>
      <c r="E14" s="124">
        <v>69000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3">
        <f>SUM(E14:O14)</f>
        <v>69000</v>
      </c>
    </row>
    <row r="15" spans="1:16" ht="26.4" x14ac:dyDescent="0.25">
      <c r="A15" s="118">
        <v>323</v>
      </c>
      <c r="B15" s="119" t="s">
        <v>26</v>
      </c>
      <c r="C15" s="120">
        <f t="shared" si="5"/>
        <v>383296</v>
      </c>
      <c r="D15" s="121"/>
      <c r="E15" s="124">
        <v>194735</v>
      </c>
      <c r="F15" s="124"/>
      <c r="G15" s="124"/>
      <c r="H15" s="124"/>
      <c r="I15" s="124"/>
      <c r="J15" s="124"/>
      <c r="K15" s="124"/>
      <c r="L15" s="124"/>
      <c r="M15" s="124">
        <v>1000</v>
      </c>
      <c r="N15" s="124"/>
      <c r="O15" s="124">
        <v>187561</v>
      </c>
      <c r="P15" s="123">
        <f>SUM(E15:O15)</f>
        <v>383296</v>
      </c>
    </row>
    <row r="16" spans="1:16" ht="52.8" x14ac:dyDescent="0.25">
      <c r="A16" s="118">
        <v>324</v>
      </c>
      <c r="B16" s="119" t="s">
        <v>168</v>
      </c>
      <c r="C16" s="120">
        <f t="shared" si="5"/>
        <v>0</v>
      </c>
      <c r="D16" s="121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3">
        <f>SUM(E16:O16)</f>
        <v>0</v>
      </c>
    </row>
    <row r="17" spans="1:16" ht="52.8" x14ac:dyDescent="0.25">
      <c r="A17" s="118">
        <v>329</v>
      </c>
      <c r="B17" s="119" t="s">
        <v>27</v>
      </c>
      <c r="C17" s="120">
        <f t="shared" si="5"/>
        <v>10000</v>
      </c>
      <c r="D17" s="121"/>
      <c r="E17" s="124">
        <v>10000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3">
        <f>SUM(E17:O17)</f>
        <v>10000</v>
      </c>
    </row>
    <row r="18" spans="1:16" ht="24" x14ac:dyDescent="0.25">
      <c r="A18" s="125">
        <v>34</v>
      </c>
      <c r="B18" s="126" t="s">
        <v>169</v>
      </c>
      <c r="C18" s="127">
        <f>C19</f>
        <v>5000</v>
      </c>
      <c r="D18" s="127"/>
      <c r="E18" s="127">
        <f t="shared" ref="E18:P22" si="6">E19</f>
        <v>5000</v>
      </c>
      <c r="F18" s="127">
        <f t="shared" si="6"/>
        <v>0</v>
      </c>
      <c r="G18" s="127">
        <f t="shared" si="6"/>
        <v>0</v>
      </c>
      <c r="H18" s="127">
        <f t="shared" si="6"/>
        <v>0</v>
      </c>
      <c r="I18" s="127">
        <f t="shared" si="6"/>
        <v>0</v>
      </c>
      <c r="J18" s="127">
        <f t="shared" si="6"/>
        <v>0</v>
      </c>
      <c r="K18" s="127">
        <f t="shared" si="6"/>
        <v>0</v>
      </c>
      <c r="L18" s="127">
        <f t="shared" si="6"/>
        <v>0</v>
      </c>
      <c r="M18" s="127">
        <f t="shared" si="6"/>
        <v>0</v>
      </c>
      <c r="N18" s="127">
        <f t="shared" si="6"/>
        <v>0</v>
      </c>
      <c r="O18" s="127">
        <f t="shared" si="6"/>
        <v>0</v>
      </c>
      <c r="P18" s="127">
        <f t="shared" si="6"/>
        <v>5000</v>
      </c>
    </row>
    <row r="19" spans="1:16" ht="26.4" x14ac:dyDescent="0.25">
      <c r="A19" s="118">
        <v>343</v>
      </c>
      <c r="B19" s="119" t="s">
        <v>28</v>
      </c>
      <c r="C19" s="120">
        <f>P19</f>
        <v>5000</v>
      </c>
      <c r="D19" s="121"/>
      <c r="E19" s="122">
        <v>5000</v>
      </c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3">
        <f>SUM(E19:O19)</f>
        <v>5000</v>
      </c>
    </row>
    <row r="20" spans="1:16" ht="52.8" x14ac:dyDescent="0.25">
      <c r="A20" s="115">
        <v>36</v>
      </c>
      <c r="B20" s="116" t="s">
        <v>170</v>
      </c>
      <c r="C20" s="117">
        <f>SUM(C21:C21)</f>
        <v>0</v>
      </c>
      <c r="D20" s="117"/>
      <c r="E20" s="117">
        <f t="shared" ref="E20:P20" si="7">SUM(E21:E21)</f>
        <v>0</v>
      </c>
      <c r="F20" s="117">
        <f t="shared" si="7"/>
        <v>0</v>
      </c>
      <c r="G20" s="117">
        <f t="shared" si="7"/>
        <v>0</v>
      </c>
      <c r="H20" s="117">
        <f t="shared" si="7"/>
        <v>0</v>
      </c>
      <c r="I20" s="117">
        <f t="shared" si="7"/>
        <v>0</v>
      </c>
      <c r="J20" s="117">
        <f t="shared" si="7"/>
        <v>0</v>
      </c>
      <c r="K20" s="117">
        <f t="shared" si="7"/>
        <v>0</v>
      </c>
      <c r="L20" s="117">
        <f t="shared" si="7"/>
        <v>0</v>
      </c>
      <c r="M20" s="117">
        <f t="shared" si="7"/>
        <v>0</v>
      </c>
      <c r="N20" s="117">
        <f t="shared" si="7"/>
        <v>0</v>
      </c>
      <c r="O20" s="117">
        <f t="shared" si="7"/>
        <v>0</v>
      </c>
      <c r="P20" s="117">
        <f t="shared" si="7"/>
        <v>0</v>
      </c>
    </row>
    <row r="21" spans="1:16" ht="52.8" x14ac:dyDescent="0.25">
      <c r="A21" s="118">
        <v>369</v>
      </c>
      <c r="B21" s="119" t="s">
        <v>131</v>
      </c>
      <c r="C21" s="120">
        <f>P21</f>
        <v>0</v>
      </c>
      <c r="D21" s="121"/>
      <c r="E21" s="122">
        <v>0</v>
      </c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3">
        <f>SUM(E21:O21)</f>
        <v>0</v>
      </c>
    </row>
    <row r="22" spans="1:16" ht="72" x14ac:dyDescent="0.25">
      <c r="A22" s="125">
        <v>37</v>
      </c>
      <c r="B22" s="126" t="s">
        <v>171</v>
      </c>
      <c r="C22" s="127">
        <f>C23</f>
        <v>32438</v>
      </c>
      <c r="D22" s="127"/>
      <c r="E22" s="127">
        <f t="shared" si="6"/>
        <v>32438</v>
      </c>
      <c r="F22" s="127">
        <f t="shared" si="6"/>
        <v>0</v>
      </c>
      <c r="G22" s="127">
        <f t="shared" si="6"/>
        <v>0</v>
      </c>
      <c r="H22" s="127">
        <f t="shared" si="6"/>
        <v>0</v>
      </c>
      <c r="I22" s="127">
        <f t="shared" si="6"/>
        <v>0</v>
      </c>
      <c r="J22" s="127">
        <f t="shared" si="6"/>
        <v>0</v>
      </c>
      <c r="K22" s="127">
        <f t="shared" si="6"/>
        <v>0</v>
      </c>
      <c r="L22" s="127">
        <f t="shared" si="6"/>
        <v>0</v>
      </c>
      <c r="M22" s="127">
        <f t="shared" si="6"/>
        <v>0</v>
      </c>
      <c r="N22" s="127">
        <f t="shared" si="6"/>
        <v>0</v>
      </c>
      <c r="O22" s="127">
        <f t="shared" si="6"/>
        <v>0</v>
      </c>
      <c r="P22" s="127">
        <f t="shared" si="6"/>
        <v>32438</v>
      </c>
    </row>
    <row r="23" spans="1:16" ht="52.8" x14ac:dyDescent="0.25">
      <c r="A23" s="118">
        <v>372</v>
      </c>
      <c r="B23" s="119" t="s">
        <v>60</v>
      </c>
      <c r="C23" s="120">
        <f>P23</f>
        <v>32438</v>
      </c>
      <c r="D23" s="121"/>
      <c r="E23" s="122">
        <v>32438</v>
      </c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3">
        <f>SUM(E23:O23)</f>
        <v>32438</v>
      </c>
    </row>
    <row r="24" spans="1:16" ht="24" x14ac:dyDescent="0.25">
      <c r="A24" s="125">
        <v>38</v>
      </c>
      <c r="B24" s="126" t="s">
        <v>21</v>
      </c>
      <c r="C24" s="127">
        <f>SUM(C25)</f>
        <v>0</v>
      </c>
      <c r="D24" s="127">
        <f t="shared" ref="D24:P24" si="8">SUM(D25)</f>
        <v>0</v>
      </c>
      <c r="E24" s="127">
        <f t="shared" si="8"/>
        <v>0</v>
      </c>
      <c r="F24" s="127">
        <f t="shared" si="8"/>
        <v>0</v>
      </c>
      <c r="G24" s="127">
        <f t="shared" si="8"/>
        <v>0</v>
      </c>
      <c r="H24" s="127">
        <f t="shared" si="8"/>
        <v>0</v>
      </c>
      <c r="I24" s="127">
        <f t="shared" si="8"/>
        <v>0</v>
      </c>
      <c r="J24" s="127">
        <f t="shared" si="8"/>
        <v>0</v>
      </c>
      <c r="K24" s="127">
        <f t="shared" si="8"/>
        <v>0</v>
      </c>
      <c r="L24" s="127">
        <f t="shared" si="8"/>
        <v>0</v>
      </c>
      <c r="M24" s="127">
        <f t="shared" si="8"/>
        <v>0</v>
      </c>
      <c r="N24" s="127">
        <f t="shared" si="8"/>
        <v>0</v>
      </c>
      <c r="O24" s="127">
        <f t="shared" si="8"/>
        <v>0</v>
      </c>
      <c r="P24" s="127">
        <f t="shared" si="8"/>
        <v>0</v>
      </c>
    </row>
    <row r="25" spans="1:16" ht="13.2" x14ac:dyDescent="0.25">
      <c r="A25" s="118">
        <v>381</v>
      </c>
      <c r="B25" s="119" t="s">
        <v>172</v>
      </c>
      <c r="C25" s="120">
        <f>P25</f>
        <v>0</v>
      </c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3">
        <f>SUM(E25:O25)</f>
        <v>0</v>
      </c>
    </row>
    <row r="26" spans="1:16" ht="52.8" x14ac:dyDescent="0.25">
      <c r="A26" s="111">
        <v>4</v>
      </c>
      <c r="B26" s="112" t="s">
        <v>30</v>
      </c>
      <c r="C26" s="113">
        <f>SUM(C27,C33)</f>
        <v>363868</v>
      </c>
      <c r="D26" s="113">
        <f t="shared" ref="D26:P26" si="9">SUM(D27,D33)</f>
        <v>0</v>
      </c>
      <c r="E26" s="113">
        <f t="shared" si="9"/>
        <v>120000</v>
      </c>
      <c r="F26" s="113">
        <f t="shared" si="9"/>
        <v>0</v>
      </c>
      <c r="G26" s="113">
        <f t="shared" si="9"/>
        <v>5000</v>
      </c>
      <c r="H26" s="113">
        <f t="shared" si="9"/>
        <v>0</v>
      </c>
      <c r="I26" s="113">
        <f t="shared" si="9"/>
        <v>0</v>
      </c>
      <c r="J26" s="113">
        <f t="shared" si="9"/>
        <v>55000</v>
      </c>
      <c r="K26" s="113">
        <f t="shared" si="9"/>
        <v>0</v>
      </c>
      <c r="L26" s="113">
        <f t="shared" si="9"/>
        <v>0</v>
      </c>
      <c r="M26" s="113">
        <f t="shared" si="9"/>
        <v>0</v>
      </c>
      <c r="N26" s="113">
        <f t="shared" si="9"/>
        <v>0</v>
      </c>
      <c r="O26" s="113">
        <f t="shared" si="9"/>
        <v>183868</v>
      </c>
      <c r="P26" s="113">
        <f t="shared" si="9"/>
        <v>363868</v>
      </c>
    </row>
    <row r="27" spans="1:16" ht="66" x14ac:dyDescent="0.25">
      <c r="A27" s="115">
        <v>42</v>
      </c>
      <c r="B27" s="116" t="s">
        <v>173</v>
      </c>
      <c r="C27" s="117">
        <f>SUM(C28:C32)</f>
        <v>273868</v>
      </c>
      <c r="D27" s="117"/>
      <c r="E27" s="117">
        <f t="shared" ref="E27:P27" si="10">SUM(E28:E32)</f>
        <v>30000</v>
      </c>
      <c r="F27" s="117">
        <f t="shared" si="10"/>
        <v>0</v>
      </c>
      <c r="G27" s="117">
        <f t="shared" si="10"/>
        <v>5000</v>
      </c>
      <c r="H27" s="117">
        <f t="shared" si="10"/>
        <v>0</v>
      </c>
      <c r="I27" s="117">
        <f t="shared" si="10"/>
        <v>0</v>
      </c>
      <c r="J27" s="117">
        <f t="shared" si="10"/>
        <v>55000</v>
      </c>
      <c r="K27" s="117">
        <f t="shared" si="10"/>
        <v>0</v>
      </c>
      <c r="L27" s="117">
        <f t="shared" si="10"/>
        <v>0</v>
      </c>
      <c r="M27" s="117">
        <f t="shared" si="10"/>
        <v>0</v>
      </c>
      <c r="N27" s="117">
        <f t="shared" si="10"/>
        <v>0</v>
      </c>
      <c r="O27" s="117">
        <f t="shared" si="10"/>
        <v>183868</v>
      </c>
      <c r="P27" s="117">
        <f t="shared" si="10"/>
        <v>273868</v>
      </c>
    </row>
    <row r="28" spans="1:16" ht="13.2" x14ac:dyDescent="0.25">
      <c r="A28" s="118">
        <v>421</v>
      </c>
      <c r="B28" s="128" t="s">
        <v>73</v>
      </c>
      <c r="C28" s="120">
        <f t="shared" ref="C28:C32" si="11">P28</f>
        <v>0</v>
      </c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3">
        <f>SUM(E28:O28)</f>
        <v>0</v>
      </c>
    </row>
    <row r="29" spans="1:16" ht="26.4" x14ac:dyDescent="0.25">
      <c r="A29" s="118">
        <v>422</v>
      </c>
      <c r="B29" s="119" t="s">
        <v>29</v>
      </c>
      <c r="C29" s="120">
        <f t="shared" si="11"/>
        <v>179352</v>
      </c>
      <c r="D29" s="121"/>
      <c r="E29" s="122">
        <v>30000</v>
      </c>
      <c r="F29" s="122"/>
      <c r="G29" s="122">
        <v>5000</v>
      </c>
      <c r="H29" s="129"/>
      <c r="I29" s="129"/>
      <c r="J29" s="124"/>
      <c r="K29" s="124"/>
      <c r="L29" s="129"/>
      <c r="M29" s="122"/>
      <c r="N29" s="122"/>
      <c r="O29" s="122">
        <v>144352</v>
      </c>
      <c r="P29" s="123">
        <f>SUM(E29:O29)</f>
        <v>179352</v>
      </c>
    </row>
    <row r="30" spans="1:16" ht="26.4" x14ac:dyDescent="0.25">
      <c r="A30" s="118">
        <v>423</v>
      </c>
      <c r="B30" s="119" t="s">
        <v>76</v>
      </c>
      <c r="C30" s="120">
        <f t="shared" si="11"/>
        <v>0</v>
      </c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3">
        <f>SUM(E30:O30)</f>
        <v>0</v>
      </c>
    </row>
    <row r="31" spans="1:16" ht="52.8" x14ac:dyDescent="0.25">
      <c r="A31" s="118">
        <v>424</v>
      </c>
      <c r="B31" s="119" t="s">
        <v>32</v>
      </c>
      <c r="C31" s="120">
        <f t="shared" si="11"/>
        <v>94516</v>
      </c>
      <c r="D31" s="121"/>
      <c r="E31" s="122"/>
      <c r="F31" s="122"/>
      <c r="G31" s="122"/>
      <c r="H31" s="122"/>
      <c r="I31" s="122"/>
      <c r="J31" s="122">
        <v>55000</v>
      </c>
      <c r="K31" s="122"/>
      <c r="L31" s="122"/>
      <c r="M31" s="122"/>
      <c r="N31" s="122"/>
      <c r="O31" s="122">
        <v>39516</v>
      </c>
      <c r="P31" s="123">
        <f>SUM(E31:O31)</f>
        <v>94516</v>
      </c>
    </row>
    <row r="32" spans="1:16" ht="26.4" x14ac:dyDescent="0.25">
      <c r="A32" s="118">
        <v>426</v>
      </c>
      <c r="B32" s="119" t="s">
        <v>69</v>
      </c>
      <c r="C32" s="120">
        <f t="shared" si="11"/>
        <v>0</v>
      </c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3">
        <f>SUM(E32:O32)</f>
        <v>0</v>
      </c>
    </row>
    <row r="33" spans="1:16" ht="66" x14ac:dyDescent="0.25">
      <c r="A33" s="115">
        <v>45</v>
      </c>
      <c r="B33" s="116" t="s">
        <v>174</v>
      </c>
      <c r="C33" s="117">
        <f>SUM(C34:C36)</f>
        <v>90000</v>
      </c>
      <c r="D33" s="117"/>
      <c r="E33" s="117">
        <f t="shared" ref="E33:P33" si="12">SUM(E34:E36)</f>
        <v>90000</v>
      </c>
      <c r="F33" s="117">
        <f t="shared" si="12"/>
        <v>0</v>
      </c>
      <c r="G33" s="117">
        <f t="shared" si="12"/>
        <v>0</v>
      </c>
      <c r="H33" s="117">
        <f t="shared" si="12"/>
        <v>0</v>
      </c>
      <c r="I33" s="117">
        <f t="shared" si="12"/>
        <v>0</v>
      </c>
      <c r="J33" s="117">
        <f t="shared" si="12"/>
        <v>0</v>
      </c>
      <c r="K33" s="117">
        <f t="shared" si="12"/>
        <v>0</v>
      </c>
      <c r="L33" s="117">
        <f t="shared" si="12"/>
        <v>0</v>
      </c>
      <c r="M33" s="117">
        <f t="shared" si="12"/>
        <v>0</v>
      </c>
      <c r="N33" s="117">
        <f t="shared" si="12"/>
        <v>0</v>
      </c>
      <c r="O33" s="117">
        <f t="shared" si="12"/>
        <v>0</v>
      </c>
      <c r="P33" s="117">
        <f t="shared" si="12"/>
        <v>90000</v>
      </c>
    </row>
    <row r="34" spans="1:16" ht="52.8" x14ac:dyDescent="0.25">
      <c r="A34" s="130">
        <v>451</v>
      </c>
      <c r="B34" s="131" t="s">
        <v>175</v>
      </c>
      <c r="C34" s="120">
        <f>P34</f>
        <v>90000</v>
      </c>
      <c r="D34" s="121"/>
      <c r="E34" s="124">
        <v>90000</v>
      </c>
      <c r="F34" s="124"/>
      <c r="G34" s="124"/>
      <c r="H34" s="124"/>
      <c r="I34" s="124"/>
      <c r="J34" s="124"/>
      <c r="K34" s="124"/>
      <c r="L34" s="124"/>
      <c r="M34" s="124"/>
      <c r="N34" s="124"/>
      <c r="O34" s="122"/>
      <c r="P34" s="123">
        <f>SUM(E34:O34)</f>
        <v>90000</v>
      </c>
    </row>
    <row r="35" spans="1:16" ht="52.8" x14ac:dyDescent="0.25">
      <c r="A35" s="118">
        <v>452</v>
      </c>
      <c r="B35" s="119" t="s">
        <v>176</v>
      </c>
      <c r="C35" s="120">
        <f t="shared" ref="C35:C36" si="13">P35</f>
        <v>0</v>
      </c>
      <c r="D35" s="121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2"/>
      <c r="P35" s="123">
        <f>SUM(E35:O35)</f>
        <v>0</v>
      </c>
    </row>
    <row r="36" spans="1:16" ht="52.8" x14ac:dyDescent="0.25">
      <c r="A36" s="118">
        <v>453</v>
      </c>
      <c r="B36" s="119" t="s">
        <v>177</v>
      </c>
      <c r="C36" s="120">
        <f t="shared" si="13"/>
        <v>0</v>
      </c>
      <c r="D36" s="121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2"/>
      <c r="P36" s="123">
        <f>SUM(E36:O36)</f>
        <v>0</v>
      </c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 općeg dijela</vt:lpstr>
      <vt:lpstr>Opći dio - Prihodi</vt:lpstr>
      <vt:lpstr>Opći dio - Rashodi</vt:lpstr>
      <vt:lpstr>Plan prihoda po izvorima</vt:lpstr>
      <vt:lpstr>Plan rashoda po izvorima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Administrator</cp:lastModifiedBy>
  <cp:lastPrinted>2016-10-04T13:06:34Z</cp:lastPrinted>
  <dcterms:created xsi:type="dcterms:W3CDTF">2013-09-11T11:00:21Z</dcterms:created>
  <dcterms:modified xsi:type="dcterms:W3CDTF">2022-01-03T08:49:41Z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