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Korisnik\Desktop\FINANCIJSKI IZVJEŠTAJI 2022\Izvještaj 2022-06\"/>
    </mc:Choice>
  </mc:AlternateContent>
  <xr:revisionPtr revIDLastSave="0" documentId="13_ncr:1_{E1B52071-1620-4162-B3A2-A2B5ACDF8B2C}"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F289" i="9"/>
  <c r="H288" i="9"/>
  <c r="G288" i="9"/>
  <c r="F288" i="9"/>
  <c r="F287" i="9"/>
  <c r="F286" i="9"/>
  <c r="H285" i="9"/>
  <c r="G285" i="9"/>
  <c r="E285" i="9" s="1"/>
  <c r="F285" i="9"/>
  <c r="H284" i="9"/>
  <c r="G284" i="9"/>
  <c r="F284" i="9"/>
  <c r="H283" i="9"/>
  <c r="G283" i="9"/>
  <c r="E283" i="9" s="1"/>
  <c r="B283" i="9" s="1"/>
  <c r="F283" i="9"/>
  <c r="F282" i="9"/>
  <c r="H281" i="9"/>
  <c r="G281" i="9"/>
  <c r="F281" i="9"/>
  <c r="E281" i="9"/>
  <c r="B281" i="9" s="1"/>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L245" i="9"/>
  <c r="F245" i="9"/>
  <c r="E245" i="9"/>
  <c r="B245" i="9" s="1"/>
  <c r="M244" i="9"/>
  <c r="L244" i="9"/>
  <c r="F244" i="9"/>
  <c r="E244" i="9"/>
  <c r="B244" i="9" s="1"/>
  <c r="M243" i="9"/>
  <c r="L243" i="9"/>
  <c r="E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c r="E232" i="9"/>
  <c r="B232" i="9" s="1"/>
  <c r="M231" i="9"/>
  <c r="L231" i="9"/>
  <c r="E231" i="9"/>
  <c r="M230" i="9"/>
  <c r="L230" i="9"/>
  <c r="E230" i="9"/>
  <c r="M229" i="9"/>
  <c r="L229" i="9"/>
  <c r="F229" i="9"/>
  <c r="E229" i="9"/>
  <c r="B229" i="9" s="1"/>
  <c r="M228" i="9"/>
  <c r="L228" i="9"/>
  <c r="F228" i="9"/>
  <c r="E228" i="9"/>
  <c r="B228" i="9" s="1"/>
  <c r="M227" i="9"/>
  <c r="L227" i="9"/>
  <c r="E227" i="9"/>
  <c r="M226" i="9"/>
  <c r="L226" i="9"/>
  <c r="E226" i="9"/>
  <c r="H225" i="9"/>
  <c r="G225" i="9"/>
  <c r="F225" i="9"/>
  <c r="E225" i="9"/>
  <c r="B225" i="9" s="1"/>
  <c r="M224" i="9"/>
  <c r="L224" i="9"/>
  <c r="F224" i="9" s="1"/>
  <c r="E224" i="9"/>
  <c r="B224" i="9" s="1"/>
  <c r="M223" i="9"/>
  <c r="L223" i="9"/>
  <c r="E223" i="9"/>
  <c r="M222" i="9"/>
  <c r="L222" i="9"/>
  <c r="E222" i="9"/>
  <c r="M221" i="9"/>
  <c r="L221" i="9"/>
  <c r="F221" i="9"/>
  <c r="E221" i="9"/>
  <c r="B221" i="9" s="1"/>
  <c r="M220" i="9"/>
  <c r="L220" i="9"/>
  <c r="E220" i="9"/>
  <c r="M219" i="9"/>
  <c r="L219" i="9"/>
  <c r="E219" i="9"/>
  <c r="M218" i="9"/>
  <c r="L218" i="9"/>
  <c r="E218" i="9"/>
  <c r="M217" i="9"/>
  <c r="L217" i="9"/>
  <c r="F217" i="9" s="1"/>
  <c r="E217" i="9"/>
  <c r="M216" i="9"/>
  <c r="L216" i="9"/>
  <c r="E216" i="9"/>
  <c r="M215" i="9"/>
  <c r="L215" i="9"/>
  <c r="F215" i="9" s="1"/>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B157" i="9" s="1"/>
  <c r="H156" i="9"/>
  <c r="G156" i="9"/>
  <c r="F156" i="9"/>
  <c r="E156" i="9"/>
  <c r="H155" i="9"/>
  <c r="G155" i="9"/>
  <c r="E155" i="9" s="1"/>
  <c r="B155" i="9" s="1"/>
  <c r="F155" i="9"/>
  <c r="H154" i="9"/>
  <c r="G154" i="9"/>
  <c r="E154" i="9" s="1"/>
  <c r="B154" i="9" s="1"/>
  <c r="F154" i="9"/>
  <c r="H153" i="9"/>
  <c r="G153" i="9"/>
  <c r="F153" i="9"/>
  <c r="E153" i="9"/>
  <c r="B153" i="9" s="1"/>
  <c r="H152" i="9"/>
  <c r="G152" i="9"/>
  <c r="F152" i="9"/>
  <c r="E152" i="9"/>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H139" i="9"/>
  <c r="G139" i="9"/>
  <c r="E139" i="9" s="1"/>
  <c r="B139" i="9" s="1"/>
  <c r="F139" i="9"/>
  <c r="H138" i="9"/>
  <c r="G138" i="9"/>
  <c r="F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F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E114" i="9" s="1"/>
  <c r="F114" i="9"/>
  <c r="B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H99" i="9"/>
  <c r="G99" i="9"/>
  <c r="E99" i="9" s="1"/>
  <c r="B99" i="9" s="1"/>
  <c r="F99" i="9"/>
  <c r="H98" i="9"/>
  <c r="G98" i="9"/>
  <c r="E98" i="9" s="1"/>
  <c r="F98" i="9"/>
  <c r="B98" i="9"/>
  <c r="H97" i="9"/>
  <c r="G97" i="9"/>
  <c r="F97" i="9"/>
  <c r="E97" i="9"/>
  <c r="B97" i="9" s="1"/>
  <c r="H96" i="9"/>
  <c r="G96" i="9"/>
  <c r="F96" i="9"/>
  <c r="E96" i="9"/>
  <c r="H95" i="9"/>
  <c r="G95" i="9"/>
  <c r="E95" i="9" s="1"/>
  <c r="B95" i="9" s="1"/>
  <c r="F95" i="9"/>
  <c r="H94" i="9"/>
  <c r="G94" i="9"/>
  <c r="F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H83" i="9"/>
  <c r="G83" i="9"/>
  <c r="E83" i="9" s="1"/>
  <c r="B83" i="9" s="1"/>
  <c r="F83" i="9"/>
  <c r="H82" i="9"/>
  <c r="G82" i="9"/>
  <c r="E82" i="9" s="1"/>
  <c r="F82" i="9"/>
  <c r="B82" i="9"/>
  <c r="H81" i="9"/>
  <c r="G81" i="9"/>
  <c r="F81" i="9"/>
  <c r="E81" i="9"/>
  <c r="B81" i="9" s="1"/>
  <c r="H80" i="9"/>
  <c r="G80" i="9"/>
  <c r="F80" i="9"/>
  <c r="E80" i="9"/>
  <c r="B80" i="9" s="1"/>
  <c r="H79" i="9"/>
  <c r="G79" i="9"/>
  <c r="E79" i="9" s="1"/>
  <c r="B79" i="9" s="1"/>
  <c r="F79" i="9"/>
  <c r="H78" i="9"/>
  <c r="G78" i="9"/>
  <c r="F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E68" i="9" s="1"/>
  <c r="F68" i="9"/>
  <c r="H67" i="9"/>
  <c r="G67" i="9"/>
  <c r="E67" i="9" s="1"/>
  <c r="B67" i="9" s="1"/>
  <c r="F67" i="9"/>
  <c r="H66" i="9"/>
  <c r="G66" i="9"/>
  <c r="E66" i="9" s="1"/>
  <c r="F66" i="9"/>
  <c r="B66" i="9"/>
  <c r="H65" i="9"/>
  <c r="G65" i="9"/>
  <c r="F65" i="9"/>
  <c r="E65" i="9"/>
  <c r="B65" i="9" s="1"/>
  <c r="H64" i="9"/>
  <c r="G64" i="9"/>
  <c r="F64" i="9"/>
  <c r="E64" i="9"/>
  <c r="H63" i="9"/>
  <c r="G63" i="9"/>
  <c r="E63" i="9" s="1"/>
  <c r="B63" i="9" s="1"/>
  <c r="F63" i="9"/>
  <c r="H62" i="9"/>
  <c r="G62" i="9"/>
  <c r="F62" i="9"/>
  <c r="H61" i="9"/>
  <c r="G61" i="9"/>
  <c r="F61" i="9"/>
  <c r="E61" i="9"/>
  <c r="B61" i="9" s="1"/>
  <c r="H60" i="9"/>
  <c r="G60" i="9"/>
  <c r="F60" i="9"/>
  <c r="E60" i="9"/>
  <c r="B60" i="9" s="1"/>
  <c r="H59" i="9"/>
  <c r="G59" i="9"/>
  <c r="E59" i="9" s="1"/>
  <c r="B59" i="9" s="1"/>
  <c r="F59" i="9"/>
  <c r="H58" i="9"/>
  <c r="G58" i="9"/>
  <c r="F58" i="9"/>
  <c r="H57" i="9"/>
  <c r="G57" i="9"/>
  <c r="F57" i="9"/>
  <c r="E57" i="9"/>
  <c r="B57" i="9"/>
  <c r="H56" i="9"/>
  <c r="G56" i="9"/>
  <c r="F56" i="9"/>
  <c r="E56" i="9"/>
  <c r="B56" i="9" s="1"/>
  <c r="H55" i="9"/>
  <c r="G55" i="9"/>
  <c r="E55" i="9" s="1"/>
  <c r="F55" i="9"/>
  <c r="H54" i="9"/>
  <c r="G54" i="9"/>
  <c r="E54" i="9" s="1"/>
  <c r="B54" i="9" s="1"/>
  <c r="F54" i="9"/>
  <c r="H53" i="9"/>
  <c r="E53" i="9" s="1"/>
  <c r="G53" i="9"/>
  <c r="F53" i="9"/>
  <c r="B53" i="9"/>
  <c r="H52" i="9"/>
  <c r="G52" i="9"/>
  <c r="F52" i="9"/>
  <c r="E52" i="9"/>
  <c r="B52" i="9" s="1"/>
  <c r="H51" i="9"/>
  <c r="G51" i="9"/>
  <c r="E51" i="9" s="1"/>
  <c r="F51" i="9"/>
  <c r="H50" i="9"/>
  <c r="G50" i="9"/>
  <c r="F50" i="9"/>
  <c r="H49" i="9"/>
  <c r="E49" i="9" s="1"/>
  <c r="B49" i="9" s="1"/>
  <c r="G49" i="9"/>
  <c r="F49" i="9"/>
  <c r="H48" i="9"/>
  <c r="G48" i="9"/>
  <c r="F48" i="9"/>
  <c r="E48" i="9"/>
  <c r="B48" i="9" s="1"/>
  <c r="H47" i="9"/>
  <c r="G47" i="9"/>
  <c r="E47" i="9" s="1"/>
  <c r="F47" i="9"/>
  <c r="H46" i="9"/>
  <c r="G46" i="9"/>
  <c r="F46" i="9"/>
  <c r="H45" i="9"/>
  <c r="E45" i="9" s="1"/>
  <c r="G45" i="9"/>
  <c r="F45" i="9"/>
  <c r="B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E35" i="9" s="1"/>
  <c r="F35" i="9"/>
  <c r="H34" i="9"/>
  <c r="G34" i="9"/>
  <c r="F34" i="9"/>
  <c r="H33" i="9"/>
  <c r="E33" i="9" s="1"/>
  <c r="B33" i="9" s="1"/>
  <c r="G33" i="9"/>
  <c r="F33" i="9"/>
  <c r="H32" i="9"/>
  <c r="G32" i="9"/>
  <c r="F32" i="9"/>
  <c r="E32" i="9"/>
  <c r="B32" i="9" s="1"/>
  <c r="H31" i="9"/>
  <c r="G31" i="9"/>
  <c r="E31" i="9" s="1"/>
  <c r="F31" i="9"/>
  <c r="H30" i="9"/>
  <c r="G30" i="9"/>
  <c r="F30" i="9"/>
  <c r="H29" i="9"/>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G21" i="9"/>
  <c r="F21" i="9"/>
  <c r="B21" i="9"/>
  <c r="F20" i="9"/>
  <c r="F4" i="9"/>
  <c r="O3" i="9"/>
  <c r="G274" i="9" s="1"/>
  <c r="I3" i="9"/>
  <c r="H3" i="9"/>
  <c r="G3" i="9"/>
  <c r="D101" i="8"/>
  <c r="I36" i="3" s="1"/>
  <c r="D95" i="8"/>
  <c r="D90" i="8"/>
  <c r="D85" i="8"/>
  <c r="D80" i="8"/>
  <c r="D75" i="8"/>
  <c r="D70" i="8"/>
  <c r="D65" i="8"/>
  <c r="D60" i="8"/>
  <c r="D55" i="8"/>
  <c r="D49" i="8" s="1"/>
  <c r="D50" i="8"/>
  <c r="D44" i="8"/>
  <c r="D43" i="8" s="1"/>
  <c r="D36" i="8"/>
  <c r="D26" i="8"/>
  <c r="D18" i="8"/>
  <c r="D8" i="8"/>
  <c r="D6" i="8" s="1"/>
  <c r="C1481" i="1" s="1"/>
  <c r="E44" i="7"/>
  <c r="I32" i="3" s="1"/>
  <c r="D44" i="7"/>
  <c r="E39" i="7"/>
  <c r="D39" i="7"/>
  <c r="D38" i="7" s="1"/>
  <c r="E38" i="7"/>
  <c r="I31" i="3" s="1"/>
  <c r="E30" i="7"/>
  <c r="D30" i="7"/>
  <c r="D22" i="7" s="1"/>
  <c r="E23" i="7"/>
  <c r="E22" i="7" s="1"/>
  <c r="I30" i="3"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50" i="5" s="1"/>
  <c r="F249" i="5"/>
  <c r="F248" i="5"/>
  <c r="F247" i="5"/>
  <c r="F246" i="5"/>
  <c r="E246" i="5"/>
  <c r="D246" i="5"/>
  <c r="D245" i="5" s="1"/>
  <c r="F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G211" i="9" s="1"/>
  <c r="E211" i="9" s="1"/>
  <c r="B211"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E363" i="4"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79" i="1"/>
  <c r="C1579" i="1"/>
  <c r="G1579" i="1" s="1"/>
  <c r="H1578" i="1"/>
  <c r="G1578" i="1"/>
  <c r="C1578" i="1"/>
  <c r="G1577" i="1"/>
  <c r="C1577" i="1"/>
  <c r="H1577" i="1" s="1"/>
  <c r="C1576" i="1"/>
  <c r="H1575" i="1"/>
  <c r="C1575" i="1"/>
  <c r="G1575" i="1" s="1"/>
  <c r="H1574" i="1"/>
  <c r="G1574" i="1"/>
  <c r="C1574" i="1"/>
  <c r="G1573" i="1"/>
  <c r="C1573" i="1"/>
  <c r="H1573" i="1" s="1"/>
  <c r="C1572" i="1"/>
  <c r="H1571" i="1"/>
  <c r="C1571" i="1"/>
  <c r="G1571" i="1" s="1"/>
  <c r="H1570" i="1"/>
  <c r="G1570" i="1"/>
  <c r="C1570" i="1"/>
  <c r="G1569" i="1"/>
  <c r="C1569" i="1"/>
  <c r="H1569" i="1" s="1"/>
  <c r="C1568" i="1"/>
  <c r="H1567" i="1"/>
  <c r="C1567" i="1"/>
  <c r="G1567" i="1" s="1"/>
  <c r="H1566" i="1"/>
  <c r="G1566" i="1"/>
  <c r="C1566" i="1"/>
  <c r="G1565" i="1"/>
  <c r="C1565" i="1"/>
  <c r="H1565" i="1" s="1"/>
  <c r="C1564" i="1"/>
  <c r="H1563" i="1"/>
  <c r="C1563" i="1"/>
  <c r="G1563" i="1" s="1"/>
  <c r="H1562" i="1"/>
  <c r="G1562" i="1"/>
  <c r="C1562" i="1"/>
  <c r="G1561" i="1"/>
  <c r="C1561" i="1"/>
  <c r="H1561" i="1" s="1"/>
  <c r="C1560" i="1"/>
  <c r="H1559" i="1"/>
  <c r="C1559" i="1"/>
  <c r="G1559" i="1" s="1"/>
  <c r="H1558" i="1"/>
  <c r="G1558" i="1"/>
  <c r="C1558" i="1"/>
  <c r="G1557" i="1"/>
  <c r="C1557" i="1"/>
  <c r="H1557" i="1" s="1"/>
  <c r="C1556" i="1"/>
  <c r="H1555" i="1"/>
  <c r="C1555" i="1"/>
  <c r="G1555" i="1" s="1"/>
  <c r="H1554" i="1"/>
  <c r="G1554" i="1"/>
  <c r="C1554" i="1"/>
  <c r="G1553" i="1"/>
  <c r="C1553" i="1"/>
  <c r="H1553" i="1" s="1"/>
  <c r="C1552" i="1"/>
  <c r="H1551" i="1"/>
  <c r="C1551" i="1"/>
  <c r="G1551" i="1" s="1"/>
  <c r="H1550" i="1"/>
  <c r="G1550" i="1"/>
  <c r="C1550" i="1"/>
  <c r="G1549" i="1"/>
  <c r="C1549" i="1"/>
  <c r="H1549" i="1" s="1"/>
  <c r="C1548" i="1"/>
  <c r="H1547" i="1"/>
  <c r="C1547" i="1"/>
  <c r="G1547" i="1" s="1"/>
  <c r="H1546" i="1"/>
  <c r="G1546" i="1"/>
  <c r="C1546" i="1"/>
  <c r="G1545" i="1"/>
  <c r="C1545" i="1"/>
  <c r="H1545" i="1" s="1"/>
  <c r="C1544" i="1"/>
  <c r="H1543" i="1"/>
  <c r="C1543" i="1"/>
  <c r="G1543" i="1" s="1"/>
  <c r="H1542" i="1"/>
  <c r="G1542" i="1"/>
  <c r="C1542" i="1"/>
  <c r="G1541" i="1"/>
  <c r="C1541" i="1"/>
  <c r="H1541" i="1" s="1"/>
  <c r="C1540" i="1"/>
  <c r="H1539" i="1"/>
  <c r="C1539" i="1"/>
  <c r="G1539" i="1" s="1"/>
  <c r="H1538" i="1"/>
  <c r="G1538" i="1"/>
  <c r="C1538" i="1"/>
  <c r="G1537" i="1"/>
  <c r="C1537" i="1"/>
  <c r="H1537" i="1" s="1"/>
  <c r="C1536" i="1"/>
  <c r="H1535" i="1"/>
  <c r="C1535" i="1"/>
  <c r="G1535" i="1" s="1"/>
  <c r="H1534" i="1"/>
  <c r="G1534" i="1"/>
  <c r="C1534" i="1"/>
  <c r="G1533" i="1"/>
  <c r="C1533" i="1"/>
  <c r="H1533" i="1" s="1"/>
  <c r="C1532" i="1"/>
  <c r="H1531" i="1"/>
  <c r="C1531" i="1"/>
  <c r="G1531" i="1" s="1"/>
  <c r="H1530" i="1"/>
  <c r="G1530" i="1"/>
  <c r="C1530" i="1"/>
  <c r="G1529" i="1"/>
  <c r="C1529" i="1"/>
  <c r="H1529" i="1" s="1"/>
  <c r="C1528" i="1"/>
  <c r="H1527" i="1"/>
  <c r="C1527" i="1"/>
  <c r="G1527" i="1" s="1"/>
  <c r="H1526" i="1"/>
  <c r="G1526" i="1"/>
  <c r="C1526" i="1"/>
  <c r="G1525" i="1"/>
  <c r="C1525" i="1"/>
  <c r="H1525" i="1" s="1"/>
  <c r="C1524" i="1"/>
  <c r="H1523" i="1"/>
  <c r="C1523" i="1"/>
  <c r="G1523" i="1" s="1"/>
  <c r="H1522" i="1"/>
  <c r="G1522" i="1"/>
  <c r="C1522" i="1"/>
  <c r="C1521" i="1"/>
  <c r="H1521" i="1" s="1"/>
  <c r="C1520" i="1"/>
  <c r="C1519" i="1"/>
  <c r="G1519" i="1" s="1"/>
  <c r="C1516" i="1"/>
  <c r="H1515" i="1"/>
  <c r="C1515" i="1"/>
  <c r="G1515" i="1" s="1"/>
  <c r="H1514" i="1"/>
  <c r="G1514" i="1"/>
  <c r="C1514" i="1"/>
  <c r="G1513" i="1"/>
  <c r="C1513" i="1"/>
  <c r="H1513" i="1" s="1"/>
  <c r="C1512" i="1"/>
  <c r="C1511" i="1"/>
  <c r="G1511" i="1" s="1"/>
  <c r="C1510" i="1"/>
  <c r="H1510" i="1" s="1"/>
  <c r="G1509" i="1"/>
  <c r="C1509" i="1"/>
  <c r="H1509" i="1" s="1"/>
  <c r="C1508" i="1"/>
  <c r="C1507" i="1"/>
  <c r="G1507" i="1" s="1"/>
  <c r="H1506" i="1"/>
  <c r="G1506" i="1"/>
  <c r="C1506" i="1"/>
  <c r="C1505" i="1"/>
  <c r="H1505" i="1" s="1"/>
  <c r="C1504" i="1"/>
  <c r="C1503" i="1"/>
  <c r="G1503" i="1" s="1"/>
  <c r="C1502" i="1"/>
  <c r="H1502" i="1" s="1"/>
  <c r="C1500" i="1"/>
  <c r="H1498" i="1"/>
  <c r="G1498" i="1"/>
  <c r="C1498" i="1"/>
  <c r="G1497" i="1"/>
  <c r="C1497" i="1"/>
  <c r="H1497" i="1" s="1"/>
  <c r="C1496" i="1"/>
  <c r="H1495" i="1"/>
  <c r="C1495" i="1"/>
  <c r="G1495" i="1" s="1"/>
  <c r="H1494" i="1"/>
  <c r="G1494" i="1"/>
  <c r="C1494" i="1"/>
  <c r="G1493" i="1"/>
  <c r="C1493" i="1"/>
  <c r="H1493" i="1" s="1"/>
  <c r="C1492" i="1"/>
  <c r="H1491" i="1"/>
  <c r="C1491" i="1"/>
  <c r="G1491" i="1" s="1"/>
  <c r="H1490" i="1"/>
  <c r="G1490" i="1"/>
  <c r="C1490" i="1"/>
  <c r="C1489" i="1"/>
  <c r="H1489" i="1" s="1"/>
  <c r="C1488" i="1"/>
  <c r="H1487" i="1"/>
  <c r="C1487" i="1"/>
  <c r="G1487" i="1" s="1"/>
  <c r="C1486" i="1"/>
  <c r="H1486" i="1" s="1"/>
  <c r="G1485" i="1"/>
  <c r="C1485" i="1"/>
  <c r="H1485" i="1" s="1"/>
  <c r="C1484" i="1"/>
  <c r="H1482" i="1"/>
  <c r="G1482" i="1"/>
  <c r="C1482" i="1"/>
  <c r="C1480" i="1"/>
  <c r="G1479" i="1"/>
  <c r="I1479" i="1" s="1"/>
  <c r="D1479" i="1"/>
  <c r="J1479" i="1" s="1"/>
  <c r="C1479" i="1"/>
  <c r="H1479" i="1" s="1"/>
  <c r="H1478" i="1"/>
  <c r="D1478" i="1"/>
  <c r="C1478" i="1"/>
  <c r="G1477" i="1"/>
  <c r="I1477" i="1" s="1"/>
  <c r="D1477" i="1"/>
  <c r="J1477" i="1" s="1"/>
  <c r="C1477" i="1"/>
  <c r="H1477" i="1" s="1"/>
  <c r="H1476" i="1"/>
  <c r="D1476" i="1"/>
  <c r="C1476" i="1"/>
  <c r="D1475" i="1"/>
  <c r="C1475" i="1"/>
  <c r="G1475" i="1" s="1"/>
  <c r="D1474" i="1"/>
  <c r="C1474" i="1"/>
  <c r="D1473" i="1"/>
  <c r="C1473" i="1"/>
  <c r="H1473" i="1" s="1"/>
  <c r="D1472" i="1"/>
  <c r="C1472" i="1"/>
  <c r="D1471" i="1"/>
  <c r="C1471" i="1"/>
  <c r="H1471" i="1" s="1"/>
  <c r="D1470" i="1"/>
  <c r="C1470" i="1"/>
  <c r="H1469" i="1"/>
  <c r="D1469" i="1"/>
  <c r="C1469" i="1"/>
  <c r="G1469" i="1" s="1"/>
  <c r="J1468" i="1"/>
  <c r="D1468" i="1"/>
  <c r="H1468" i="1" s="1"/>
  <c r="C1468" i="1"/>
  <c r="H1467" i="1"/>
  <c r="D1467" i="1"/>
  <c r="C1467" i="1"/>
  <c r="J1466" i="1"/>
  <c r="D1466" i="1"/>
  <c r="H1466" i="1" s="1"/>
  <c r="C1466" i="1"/>
  <c r="H1465" i="1"/>
  <c r="D1465" i="1"/>
  <c r="C1465" i="1"/>
  <c r="J1464" i="1"/>
  <c r="D1464" i="1"/>
  <c r="H1464" i="1" s="1"/>
  <c r="C1464" i="1"/>
  <c r="H1463" i="1"/>
  <c r="D1463" i="1"/>
  <c r="C1463" i="1"/>
  <c r="J1462" i="1"/>
  <c r="D1462" i="1"/>
  <c r="H1462" i="1" s="1"/>
  <c r="C1462" i="1"/>
  <c r="G1461" i="1"/>
  <c r="D1461" i="1"/>
  <c r="H1461" i="1" s="1"/>
  <c r="C1461" i="1"/>
  <c r="H1460" i="1"/>
  <c r="D1460" i="1"/>
  <c r="C1460" i="1"/>
  <c r="G1459" i="1"/>
  <c r="I1459" i="1" s="1"/>
  <c r="D1459" i="1"/>
  <c r="H1459" i="1" s="1"/>
  <c r="C1459" i="1"/>
  <c r="H1458" i="1"/>
  <c r="D1458" i="1"/>
  <c r="C1458" i="1"/>
  <c r="G1457" i="1"/>
  <c r="I1457" i="1" s="1"/>
  <c r="D1457" i="1"/>
  <c r="H1457" i="1" s="1"/>
  <c r="C1457" i="1"/>
  <c r="H1456" i="1"/>
  <c r="D1456" i="1"/>
  <c r="C1456" i="1"/>
  <c r="G1455" i="1"/>
  <c r="I1455" i="1" s="1"/>
  <c r="D1455" i="1"/>
  <c r="H1455" i="1" s="1"/>
  <c r="C1455" i="1"/>
  <c r="D1454" i="1"/>
  <c r="C1454" i="1"/>
  <c r="D1453" i="1"/>
  <c r="H1452" i="1"/>
  <c r="D1452" i="1"/>
  <c r="C1452" i="1"/>
  <c r="J1451" i="1"/>
  <c r="D1451" i="1"/>
  <c r="H1451" i="1" s="1"/>
  <c r="C1451" i="1"/>
  <c r="H1450" i="1"/>
  <c r="D1450" i="1"/>
  <c r="C1450" i="1"/>
  <c r="J1449" i="1"/>
  <c r="D1449" i="1"/>
  <c r="G1449" i="1" s="1"/>
  <c r="C1449" i="1"/>
  <c r="H1448" i="1"/>
  <c r="D1448" i="1"/>
  <c r="C1448" i="1"/>
  <c r="J1447" i="1"/>
  <c r="D1447" i="1"/>
  <c r="G1447" i="1" s="1"/>
  <c r="C1447" i="1"/>
  <c r="H1446" i="1"/>
  <c r="D1446" i="1"/>
  <c r="C1446" i="1"/>
  <c r="J1445" i="1"/>
  <c r="D1445" i="1"/>
  <c r="C1445" i="1"/>
  <c r="H1444" i="1"/>
  <c r="G1444" i="1"/>
  <c r="I1444" i="1" s="1"/>
  <c r="D1444" i="1"/>
  <c r="C1444" i="1"/>
  <c r="J1444" i="1" s="1"/>
  <c r="D1443" i="1"/>
  <c r="C1443" i="1"/>
  <c r="J1443" i="1" s="1"/>
  <c r="H1442" i="1"/>
  <c r="G1442" i="1"/>
  <c r="I1442" i="1" s="1"/>
  <c r="D1442" i="1"/>
  <c r="C1442" i="1"/>
  <c r="J1442" i="1" s="1"/>
  <c r="D1441" i="1"/>
  <c r="C1441" i="1"/>
  <c r="J1441" i="1" s="1"/>
  <c r="H1440" i="1"/>
  <c r="G1440" i="1"/>
  <c r="I1440" i="1" s="1"/>
  <c r="D1440" i="1"/>
  <c r="C1440" i="1"/>
  <c r="J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G1416" i="1"/>
  <c r="D1416" i="1"/>
  <c r="C1416" i="1"/>
  <c r="H1416" i="1" s="1"/>
  <c r="D1415" i="1"/>
  <c r="C1415" i="1"/>
  <c r="H1415" i="1" s="1"/>
  <c r="D1414" i="1"/>
  <c r="C1414" i="1"/>
  <c r="H1414" i="1" s="1"/>
  <c r="G1413" i="1"/>
  <c r="D1413" i="1"/>
  <c r="C1413" i="1"/>
  <c r="H1413" i="1" s="1"/>
  <c r="G1412" i="1"/>
  <c r="D1412" i="1"/>
  <c r="C1412" i="1"/>
  <c r="H1412" i="1" s="1"/>
  <c r="D1411" i="1"/>
  <c r="C1411" i="1"/>
  <c r="H1411" i="1" s="1"/>
  <c r="D1410" i="1"/>
  <c r="C1410" i="1"/>
  <c r="H1410" i="1" s="1"/>
  <c r="G1409" i="1"/>
  <c r="D1409" i="1"/>
  <c r="C1409" i="1"/>
  <c r="H1409" i="1" s="1"/>
  <c r="D1407" i="1"/>
  <c r="C1407" i="1"/>
  <c r="H1407" i="1" s="1"/>
  <c r="G1406" i="1"/>
  <c r="D1406" i="1"/>
  <c r="C1406" i="1"/>
  <c r="H1406" i="1" s="1"/>
  <c r="D1405" i="1"/>
  <c r="G1405" i="1" s="1"/>
  <c r="C1405" i="1"/>
  <c r="D1404" i="1"/>
  <c r="C1404" i="1"/>
  <c r="H1404" i="1" s="1"/>
  <c r="D1403" i="1"/>
  <c r="C1403" i="1"/>
  <c r="H1403" i="1" s="1"/>
  <c r="G1402" i="1"/>
  <c r="D1402" i="1"/>
  <c r="C1402" i="1"/>
  <c r="H1402" i="1" s="1"/>
  <c r="D1401" i="1"/>
  <c r="G1401" i="1" s="1"/>
  <c r="C1401" i="1"/>
  <c r="D1400" i="1"/>
  <c r="C1400" i="1"/>
  <c r="H1400" i="1" s="1"/>
  <c r="D1399" i="1"/>
  <c r="C1399" i="1"/>
  <c r="H1399" i="1" s="1"/>
  <c r="G1398" i="1"/>
  <c r="D1398" i="1"/>
  <c r="C1398" i="1"/>
  <c r="H1398" i="1" s="1"/>
  <c r="D1397" i="1"/>
  <c r="G1397" i="1" s="1"/>
  <c r="C1397" i="1"/>
  <c r="D1396" i="1"/>
  <c r="C1396" i="1"/>
  <c r="H1396" i="1" s="1"/>
  <c r="D1395" i="1"/>
  <c r="C1395" i="1"/>
  <c r="H1395" i="1" s="1"/>
  <c r="G1394" i="1"/>
  <c r="D1394" i="1"/>
  <c r="C1394" i="1"/>
  <c r="H1394" i="1" s="1"/>
  <c r="D1393" i="1"/>
  <c r="G1393" i="1" s="1"/>
  <c r="C1393" i="1"/>
  <c r="D1392" i="1"/>
  <c r="C1392" i="1"/>
  <c r="H1392" i="1" s="1"/>
  <c r="D1391" i="1"/>
  <c r="C1391" i="1"/>
  <c r="H1391" i="1" s="1"/>
  <c r="G1390" i="1"/>
  <c r="D1390" i="1"/>
  <c r="C1390" i="1"/>
  <c r="H1390" i="1" s="1"/>
  <c r="D1389" i="1"/>
  <c r="G1389" i="1" s="1"/>
  <c r="C1389" i="1"/>
  <c r="D1388" i="1"/>
  <c r="C1388" i="1"/>
  <c r="H1388" i="1" s="1"/>
  <c r="D1387" i="1"/>
  <c r="C1387" i="1"/>
  <c r="H1387" i="1" s="1"/>
  <c r="G1386" i="1"/>
  <c r="D1386" i="1"/>
  <c r="C1386" i="1"/>
  <c r="H1386" i="1" s="1"/>
  <c r="D1385" i="1"/>
  <c r="G1385" i="1" s="1"/>
  <c r="C1385" i="1"/>
  <c r="D1384" i="1"/>
  <c r="C1384" i="1"/>
  <c r="H1384" i="1" s="1"/>
  <c r="D1383" i="1"/>
  <c r="G1382" i="1"/>
  <c r="D1382" i="1"/>
  <c r="C1382" i="1"/>
  <c r="H1382" i="1" s="1"/>
  <c r="D1381" i="1"/>
  <c r="G1381" i="1" s="1"/>
  <c r="C1381" i="1"/>
  <c r="D1380" i="1"/>
  <c r="C1380" i="1"/>
  <c r="H1380" i="1" s="1"/>
  <c r="D1379" i="1"/>
  <c r="C1379" i="1"/>
  <c r="H1379" i="1" s="1"/>
  <c r="G1378" i="1"/>
  <c r="D1378" i="1"/>
  <c r="C1378" i="1"/>
  <c r="H1378" i="1" s="1"/>
  <c r="D1377" i="1"/>
  <c r="G1377" i="1" s="1"/>
  <c r="C1377" i="1"/>
  <c r="D1376" i="1"/>
  <c r="C1376" i="1"/>
  <c r="H1376" i="1" s="1"/>
  <c r="D1375" i="1"/>
  <c r="C1375" i="1"/>
  <c r="H1375" i="1" s="1"/>
  <c r="G1374" i="1"/>
  <c r="D1374" i="1"/>
  <c r="C1374" i="1"/>
  <c r="H1374" i="1" s="1"/>
  <c r="D1373" i="1"/>
  <c r="G1373" i="1" s="1"/>
  <c r="C1373" i="1"/>
  <c r="D1372" i="1"/>
  <c r="C1372" i="1"/>
  <c r="H1372" i="1" s="1"/>
  <c r="D1371" i="1"/>
  <c r="C1371" i="1"/>
  <c r="H1371" i="1" s="1"/>
  <c r="G1370" i="1"/>
  <c r="D1370" i="1"/>
  <c r="C1370" i="1"/>
  <c r="H1370" i="1" s="1"/>
  <c r="D1369" i="1"/>
  <c r="G1369" i="1" s="1"/>
  <c r="C1369" i="1"/>
  <c r="D1368" i="1"/>
  <c r="C1368" i="1"/>
  <c r="H1368" i="1" s="1"/>
  <c r="D1367" i="1"/>
  <c r="C1367" i="1"/>
  <c r="H1367" i="1" s="1"/>
  <c r="G1366" i="1"/>
  <c r="D1366" i="1"/>
  <c r="C1366" i="1"/>
  <c r="H1366" i="1" s="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C669" i="1"/>
  <c r="H669" i="1" s="1"/>
  <c r="G668"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D645" i="1"/>
  <c r="D644" i="1"/>
  <c r="C644" i="1"/>
  <c r="D643" i="1"/>
  <c r="C643" i="1"/>
  <c r="D642" i="1"/>
  <c r="C642" i="1"/>
  <c r="G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G378"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D368" i="1"/>
  <c r="C368" i="1"/>
  <c r="G368" i="1" s="1"/>
  <c r="H367" i="1"/>
  <c r="G367" i="1"/>
  <c r="D367" i="1"/>
  <c r="C367" i="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G255"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D248" i="1"/>
  <c r="C248" i="1"/>
  <c r="H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D189" i="1"/>
  <c r="G189" i="1" s="1"/>
  <c r="C189" i="1"/>
  <c r="D188" i="1"/>
  <c r="C188" i="1"/>
  <c r="H188" i="1" s="1"/>
  <c r="H187" i="1"/>
  <c r="G187" i="1"/>
  <c r="D187" i="1"/>
  <c r="C187" i="1"/>
  <c r="H186" i="1"/>
  <c r="G186" i="1"/>
  <c r="D186" i="1"/>
  <c r="C186" i="1"/>
  <c r="H185" i="1"/>
  <c r="G185" i="1"/>
  <c r="D185" i="1"/>
  <c r="C185" i="1"/>
  <c r="D184" i="1"/>
  <c r="C184" i="1"/>
  <c r="H184" i="1" s="1"/>
  <c r="H183" i="1"/>
  <c r="G183" i="1"/>
  <c r="D183" i="1"/>
  <c r="C183" i="1"/>
  <c r="G182" i="1"/>
  <c r="D182" i="1"/>
  <c r="C182" i="1"/>
  <c r="H182" i="1" s="1"/>
  <c r="D181" i="1"/>
  <c r="C181" i="1"/>
  <c r="H181" i="1" s="1"/>
  <c r="D180" i="1"/>
  <c r="C180" i="1"/>
  <c r="H180" i="1" s="1"/>
  <c r="D179" i="1"/>
  <c r="C179" i="1"/>
  <c r="H179" i="1" s="1"/>
  <c r="H178" i="1"/>
  <c r="G178" i="1"/>
  <c r="D178" i="1"/>
  <c r="C178" i="1"/>
  <c r="D177" i="1"/>
  <c r="C177" i="1"/>
  <c r="H177" i="1" s="1"/>
  <c r="H176" i="1"/>
  <c r="D176" i="1"/>
  <c r="C176" i="1"/>
  <c r="G176" i="1" s="1"/>
  <c r="D175" i="1"/>
  <c r="C175" i="1"/>
  <c r="H175" i="1" s="1"/>
  <c r="D174" i="1"/>
  <c r="C174" i="1"/>
  <c r="H174" i="1" s="1"/>
  <c r="D173" i="1"/>
  <c r="H172" i="1"/>
  <c r="G172" i="1"/>
  <c r="D172" i="1"/>
  <c r="C172" i="1"/>
  <c r="H171" i="1"/>
  <c r="G171" i="1"/>
  <c r="D171" i="1"/>
  <c r="C171" i="1"/>
  <c r="D170" i="1"/>
  <c r="C170" i="1"/>
  <c r="H170" i="1" s="1"/>
  <c r="D169" i="1"/>
  <c r="C169" i="1"/>
  <c r="H169" i="1" s="1"/>
  <c r="D168" i="1"/>
  <c r="C168" i="1"/>
  <c r="H168" i="1" s="1"/>
  <c r="H167" i="1"/>
  <c r="D167" i="1"/>
  <c r="G167" i="1" s="1"/>
  <c r="C167" i="1"/>
  <c r="D166" i="1"/>
  <c r="C166" i="1"/>
  <c r="H166" i="1" s="1"/>
  <c r="D165" i="1"/>
  <c r="C165" i="1"/>
  <c r="H165" i="1" s="1"/>
  <c r="H164" i="1"/>
  <c r="G164" i="1"/>
  <c r="D164" i="1"/>
  <c r="C164" i="1"/>
  <c r="G163" i="1"/>
  <c r="D163" i="1"/>
  <c r="C163" i="1"/>
  <c r="H163" i="1" s="1"/>
  <c r="D162" i="1"/>
  <c r="C162" i="1"/>
  <c r="D161" i="1"/>
  <c r="C161" i="1"/>
  <c r="D160" i="1"/>
  <c r="C160" i="1"/>
  <c r="H158" i="1"/>
  <c r="G158" i="1"/>
  <c r="D158" i="1"/>
  <c r="C158" i="1"/>
  <c r="D157" i="1"/>
  <c r="C157" i="1"/>
  <c r="H157" i="1" s="1"/>
  <c r="H156" i="1"/>
  <c r="G156" i="1"/>
  <c r="D156" i="1"/>
  <c r="C156" i="1"/>
  <c r="H155" i="1"/>
  <c r="D155" i="1"/>
  <c r="C155" i="1"/>
  <c r="G155" i="1" s="1"/>
  <c r="H154" i="1"/>
  <c r="G154" i="1"/>
  <c r="D154" i="1"/>
  <c r="C154" i="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D129" i="1"/>
  <c r="C129" i="1"/>
  <c r="H129"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G79"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24" i="8" l="1"/>
  <c r="C1499" i="1" s="1"/>
  <c r="H1511" i="1"/>
  <c r="G1510" i="1"/>
  <c r="H1507" i="1"/>
  <c r="E643" i="4"/>
  <c r="D637" i="1" s="1"/>
  <c r="G288" i="1"/>
  <c r="H1503" i="1"/>
  <c r="H1519" i="1"/>
  <c r="G1521" i="1"/>
  <c r="G1505" i="1"/>
  <c r="C1501" i="1"/>
  <c r="H1501" i="1" s="1"/>
  <c r="G1502" i="1"/>
  <c r="C1483" i="1"/>
  <c r="G1483" i="1" s="1"/>
  <c r="G1489" i="1"/>
  <c r="G1486" i="1"/>
  <c r="H1483" i="1"/>
  <c r="H1481" i="1"/>
  <c r="G1481" i="1"/>
  <c r="H649" i="1"/>
  <c r="E274" i="9"/>
  <c r="B274" i="9" s="1"/>
  <c r="E22" i="9"/>
  <c r="B22" i="9" s="1"/>
  <c r="G647" i="1"/>
  <c r="G669" i="1"/>
  <c r="G644" i="1"/>
  <c r="F652" i="4"/>
  <c r="G643" i="1"/>
  <c r="H642" i="1"/>
  <c r="H644" i="1"/>
  <c r="H643" i="1"/>
  <c r="G168" i="1"/>
  <c r="G113" i="1"/>
  <c r="E37" i="9"/>
  <c r="B37" i="9" s="1"/>
  <c r="H108" i="1"/>
  <c r="H288" i="1"/>
  <c r="G180" i="1"/>
  <c r="G179" i="1"/>
  <c r="G175" i="1"/>
  <c r="H79" i="1"/>
  <c r="D50" i="4"/>
  <c r="C46" i="1" s="1"/>
  <c r="G64" i="1"/>
  <c r="G65" i="1"/>
  <c r="F214" i="9"/>
  <c r="B214" i="9" s="1"/>
  <c r="G821" i="1"/>
  <c r="G711" i="1"/>
  <c r="C645" i="1"/>
  <c r="G405" i="1"/>
  <c r="G379" i="1"/>
  <c r="G366" i="1"/>
  <c r="G364" i="1"/>
  <c r="G365" i="1"/>
  <c r="D363" i="4"/>
  <c r="E644" i="4"/>
  <c r="D638" i="1" s="1"/>
  <c r="F643" i="4"/>
  <c r="C637" i="1"/>
  <c r="G637" i="1" s="1"/>
  <c r="H412" i="1"/>
  <c r="E273" i="9"/>
  <c r="B273" i="9" s="1"/>
  <c r="F416" i="4"/>
  <c r="H637" i="1"/>
  <c r="G411" i="1"/>
  <c r="G412" i="1"/>
  <c r="G257" i="1"/>
  <c r="H206" i="1"/>
  <c r="G207" i="1"/>
  <c r="D196" i="4"/>
  <c r="G191" i="1"/>
  <c r="G184" i="1"/>
  <c r="F188" i="4"/>
  <c r="G188" i="1"/>
  <c r="E46" i="9"/>
  <c r="B46" i="9" s="1"/>
  <c r="E44" i="9"/>
  <c r="B44" i="9" s="1"/>
  <c r="F220" i="9"/>
  <c r="G181" i="1"/>
  <c r="E43" i="9"/>
  <c r="G177" i="1"/>
  <c r="F177" i="4"/>
  <c r="G173" i="1"/>
  <c r="H173" i="1"/>
  <c r="G174" i="1"/>
  <c r="G170" i="1"/>
  <c r="G169" i="1"/>
  <c r="F169" i="4"/>
  <c r="G166" i="1"/>
  <c r="G165" i="1"/>
  <c r="E163" i="4"/>
  <c r="D159" i="1" s="1"/>
  <c r="H160" i="1"/>
  <c r="E40" i="9"/>
  <c r="B40" i="9" s="1"/>
  <c r="H162" i="1"/>
  <c r="G162" i="1"/>
  <c r="H161" i="1"/>
  <c r="G160" i="1"/>
  <c r="G161" i="1"/>
  <c r="G157" i="1"/>
  <c r="E39" i="9"/>
  <c r="B217" i="9"/>
  <c r="G149" i="1"/>
  <c r="D152" i="4"/>
  <c r="C148" i="1" s="1"/>
  <c r="G150" i="1"/>
  <c r="G129" i="1"/>
  <c r="G130" i="1"/>
  <c r="G131" i="1"/>
  <c r="G108" i="1"/>
  <c r="D106" i="4"/>
  <c r="F216" i="9"/>
  <c r="B216" i="9" s="1"/>
  <c r="G81" i="1"/>
  <c r="F83" i="4"/>
  <c r="E82" i="4"/>
  <c r="D78" i="1" s="1"/>
  <c r="F68" i="4"/>
  <c r="E30" i="9"/>
  <c r="B30" i="9" s="1"/>
  <c r="E29" i="9"/>
  <c r="B29" i="9" s="1"/>
  <c r="H1418" i="1"/>
  <c r="G1418" i="1"/>
  <c r="H1420" i="1"/>
  <c r="G1420" i="1"/>
  <c r="H1422" i="1"/>
  <c r="G1422" i="1"/>
  <c r="H1424" i="1"/>
  <c r="G1424" i="1"/>
  <c r="H1426" i="1"/>
  <c r="G1426" i="1"/>
  <c r="H1428" i="1"/>
  <c r="G1428" i="1"/>
  <c r="H1430" i="1"/>
  <c r="G1430" i="1"/>
  <c r="H1432" i="1"/>
  <c r="G1432" i="1"/>
  <c r="H1434" i="1"/>
  <c r="G1434" i="1"/>
  <c r="H1454" i="1"/>
  <c r="G1454" i="1"/>
  <c r="H1437" i="1"/>
  <c r="G1437" i="1"/>
  <c r="H1439" i="1"/>
  <c r="G1439" i="1"/>
  <c r="I1439" i="1" s="1"/>
  <c r="J1439" i="1"/>
  <c r="G1470" i="1"/>
  <c r="H1470" i="1"/>
  <c r="G1368" i="1"/>
  <c r="G1372" i="1"/>
  <c r="G1376" i="1"/>
  <c r="G1380" i="1"/>
  <c r="G1384" i="1"/>
  <c r="G1388" i="1"/>
  <c r="G1392" i="1"/>
  <c r="G1396" i="1"/>
  <c r="G1400" i="1"/>
  <c r="G1404" i="1"/>
  <c r="G1411" i="1"/>
  <c r="G1415" i="1"/>
  <c r="H1417" i="1"/>
  <c r="G1417" i="1"/>
  <c r="H1419" i="1"/>
  <c r="G1419" i="1"/>
  <c r="H1421" i="1"/>
  <c r="G1421" i="1"/>
  <c r="H1423" i="1"/>
  <c r="G1423" i="1"/>
  <c r="H1425" i="1"/>
  <c r="G1425" i="1"/>
  <c r="H1427" i="1"/>
  <c r="G1427" i="1"/>
  <c r="H1429" i="1"/>
  <c r="G1429" i="1"/>
  <c r="H1431" i="1"/>
  <c r="G1431" i="1"/>
  <c r="H1433" i="1"/>
  <c r="G1433" i="1"/>
  <c r="H1472" i="1"/>
  <c r="J1472" i="1"/>
  <c r="G1472" i="1"/>
  <c r="H1474" i="1"/>
  <c r="J1474" i="1"/>
  <c r="G1474" i="1"/>
  <c r="G1367" i="1"/>
  <c r="H1369" i="1"/>
  <c r="G1371" i="1"/>
  <c r="H1373" i="1"/>
  <c r="G1375" i="1"/>
  <c r="H1377" i="1"/>
  <c r="G1379" i="1"/>
  <c r="H1381" i="1"/>
  <c r="H1385" i="1"/>
  <c r="G1387" i="1"/>
  <c r="H1389" i="1"/>
  <c r="G1391" i="1"/>
  <c r="H1393" i="1"/>
  <c r="G1395" i="1"/>
  <c r="H1397" i="1"/>
  <c r="G1399" i="1"/>
  <c r="H1401" i="1"/>
  <c r="G1403" i="1"/>
  <c r="H1405" i="1"/>
  <c r="G1407" i="1"/>
  <c r="G1410" i="1"/>
  <c r="G1414" i="1"/>
  <c r="H1438" i="1"/>
  <c r="G1438" i="1"/>
  <c r="G1446" i="1"/>
  <c r="I1446" i="1" s="1"/>
  <c r="J1446" i="1"/>
  <c r="H1447" i="1"/>
  <c r="I1447" i="1" s="1"/>
  <c r="G1448" i="1"/>
  <c r="I1448" i="1" s="1"/>
  <c r="J1448" i="1"/>
  <c r="H1449" i="1"/>
  <c r="I1449" i="1" s="1"/>
  <c r="G1450" i="1"/>
  <c r="I1450" i="1" s="1"/>
  <c r="J1450" i="1"/>
  <c r="G1452" i="1"/>
  <c r="I1452" i="1" s="1"/>
  <c r="J1452" i="1"/>
  <c r="J1455" i="1"/>
  <c r="J1457" i="1"/>
  <c r="J1459" i="1"/>
  <c r="G1463" i="1"/>
  <c r="I1463" i="1" s="1"/>
  <c r="J1463" i="1"/>
  <c r="G1465" i="1"/>
  <c r="I1465" i="1" s="1"/>
  <c r="J1465" i="1"/>
  <c r="G1467" i="1"/>
  <c r="I1467" i="1" s="1"/>
  <c r="J1467" i="1"/>
  <c r="H1475"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H1441" i="1"/>
  <c r="G1441" i="1"/>
  <c r="I1441" i="1" s="1"/>
  <c r="H1443" i="1"/>
  <c r="G1443" i="1"/>
  <c r="I1443" i="1" s="1"/>
  <c r="H1445" i="1"/>
  <c r="G1445" i="1"/>
  <c r="G1456" i="1"/>
  <c r="I1456" i="1" s="1"/>
  <c r="J1456" i="1"/>
  <c r="G1458" i="1"/>
  <c r="I1458" i="1" s="1"/>
  <c r="J1458" i="1"/>
  <c r="G1460" i="1"/>
  <c r="I1460" i="1" s="1"/>
  <c r="J1460" i="1"/>
  <c r="G1476" i="1"/>
  <c r="I1476" i="1" s="1"/>
  <c r="J1476" i="1"/>
  <c r="G1478" i="1"/>
  <c r="I1478" i="1" s="1"/>
  <c r="J1478" i="1"/>
  <c r="H1480" i="1"/>
  <c r="G1480" i="1"/>
  <c r="H1484" i="1"/>
  <c r="G1484" i="1"/>
  <c r="H1488" i="1"/>
  <c r="G1488" i="1"/>
  <c r="H1492" i="1"/>
  <c r="G1492" i="1"/>
  <c r="H1496" i="1"/>
  <c r="G1496" i="1"/>
  <c r="D263" i="4"/>
  <c r="F352" i="4"/>
  <c r="D351" i="4"/>
  <c r="F422" i="4"/>
  <c r="D421" i="4"/>
  <c r="H30" i="3"/>
  <c r="C1453" i="1"/>
  <c r="I35" i="3"/>
  <c r="C1518" i="1"/>
  <c r="G1451" i="1"/>
  <c r="I1451" i="1" s="1"/>
  <c r="G1462" i="1"/>
  <c r="I1462" i="1" s="1"/>
  <c r="G1464" i="1"/>
  <c r="I1464" i="1" s="1"/>
  <c r="G1466" i="1"/>
  <c r="I1466" i="1" s="1"/>
  <c r="G1468" i="1"/>
  <c r="I1468" i="1" s="1"/>
  <c r="G1471" i="1"/>
  <c r="I1471" i="1" s="1"/>
  <c r="J1471" i="1"/>
  <c r="G1473" i="1"/>
  <c r="I1473" i="1" s="1"/>
  <c r="J1473" i="1"/>
  <c r="E50" i="4"/>
  <c r="D46" i="1" s="1"/>
  <c r="E298" i="4"/>
  <c r="H1500" i="1"/>
  <c r="G1500" i="1"/>
  <c r="H1504" i="1"/>
  <c r="G1504" i="1"/>
  <c r="H1508" i="1"/>
  <c r="G1508" i="1"/>
  <c r="H1512" i="1"/>
  <c r="G1512" i="1"/>
  <c r="H1516" i="1"/>
  <c r="G1516" i="1"/>
  <c r="F463" i="4"/>
  <c r="D459" i="4"/>
  <c r="F563" i="4"/>
  <c r="D529" i="4"/>
  <c r="G1499" i="1"/>
  <c r="H1499" i="1"/>
  <c r="E7" i="4"/>
  <c r="F140" i="4"/>
  <c r="D139" i="4"/>
  <c r="D311" i="4"/>
  <c r="F397" i="4"/>
  <c r="D396" i="4"/>
  <c r="E515" i="4"/>
  <c r="D509" i="1" s="1"/>
  <c r="E567" i="4"/>
  <c r="D561" i="1" s="1"/>
  <c r="G142" i="9"/>
  <c r="E142" i="9" s="1"/>
  <c r="B142" i="9" s="1"/>
  <c r="F603" i="4"/>
  <c r="E625" i="4"/>
  <c r="D619" i="1" s="1"/>
  <c r="D12" i="5"/>
  <c r="D68" i="5"/>
  <c r="G286" i="9"/>
  <c r="E286" i="9" s="1"/>
  <c r="B286" i="9" s="1"/>
  <c r="F88" i="5"/>
  <c r="D87" i="5"/>
  <c r="F90" i="6"/>
  <c r="D89" i="6"/>
  <c r="E114" i="6"/>
  <c r="D42" i="8"/>
  <c r="E58" i="9"/>
  <c r="B58" i="9" s="1"/>
  <c r="B64" i="9"/>
  <c r="E90" i="9"/>
  <c r="B90" i="9" s="1"/>
  <c r="B96" i="9"/>
  <c r="G292" i="9"/>
  <c r="E292" i="9" s="1"/>
  <c r="B292" i="9" s="1"/>
  <c r="F206" i="5"/>
  <c r="F259" i="5"/>
  <c r="D258" i="5"/>
  <c r="E350" i="4"/>
  <c r="D644" i="4"/>
  <c r="F417" i="4"/>
  <c r="E421" i="4"/>
  <c r="D484" i="4"/>
  <c r="E12" i="5"/>
  <c r="G289" i="9"/>
  <c r="E289" i="9" s="1"/>
  <c r="B289" i="9" s="1"/>
  <c r="F177" i="5"/>
  <c r="F239" i="5"/>
  <c r="D238" i="5"/>
  <c r="F6" i="6"/>
  <c r="D5" i="6"/>
  <c r="D114" i="6"/>
  <c r="E74" i="9"/>
  <c r="B74" i="9" s="1"/>
  <c r="F8" i="4"/>
  <c r="D7" i="4"/>
  <c r="D44" i="4"/>
  <c r="D124" i="4"/>
  <c r="F164" i="4"/>
  <c r="D163" i="4"/>
  <c r="E196" i="4"/>
  <c r="D192" i="1" s="1"/>
  <c r="D224" i="4"/>
  <c r="D299" i="4"/>
  <c r="F345" i="4"/>
  <c r="D344" i="4"/>
  <c r="F516" i="4"/>
  <c r="D515" i="4"/>
  <c r="F568" i="4"/>
  <c r="D567" i="4"/>
  <c r="E580" i="4"/>
  <c r="D574" i="1" s="1"/>
  <c r="F626" i="4"/>
  <c r="D625" i="4"/>
  <c r="E146" i="5"/>
  <c r="D1124" i="1" s="1"/>
  <c r="G287" i="9"/>
  <c r="E287" i="9" s="1"/>
  <c r="B287" i="9" s="1"/>
  <c r="D146" i="5"/>
  <c r="F149" i="5"/>
  <c r="F191" i="5"/>
  <c r="D190" i="5"/>
  <c r="E5" i="6"/>
  <c r="D35" i="6"/>
  <c r="D5" i="7"/>
  <c r="E26" i="9"/>
  <c r="B26" i="9" s="1"/>
  <c r="E34" i="9"/>
  <c r="B34" i="9" s="1"/>
  <c r="E42" i="9"/>
  <c r="B42" i="9" s="1"/>
  <c r="E50" i="9"/>
  <c r="B50" i="9" s="1"/>
  <c r="M212" i="9"/>
  <c r="L212" i="9"/>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65" i="9"/>
  <c r="E165" i="9" s="1"/>
  <c r="B165" i="9" s="1"/>
  <c r="H164" i="9"/>
  <c r="G277" i="9"/>
  <c r="E277" i="9" s="1"/>
  <c r="B277"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8" i="9"/>
  <c r="E278" i="9" s="1"/>
  <c r="B278" i="9" s="1"/>
  <c r="G205" i="9"/>
  <c r="E205" i="9" s="1"/>
  <c r="B205" i="9" s="1"/>
  <c r="G197" i="9"/>
  <c r="E197" i="9" s="1"/>
  <c r="B197" i="9" s="1"/>
  <c r="G183" i="9"/>
  <c r="E183" i="9" s="1"/>
  <c r="B183" i="9" s="1"/>
  <c r="G207" i="9"/>
  <c r="E207" i="9" s="1"/>
  <c r="B207" i="9" s="1"/>
  <c r="G199" i="9"/>
  <c r="E199" i="9" s="1"/>
  <c r="B199" i="9" s="1"/>
  <c r="L191" i="9"/>
  <c r="F191" i="9" s="1"/>
  <c r="G209" i="9"/>
  <c r="E209" i="9" s="1"/>
  <c r="B209" i="9" s="1"/>
  <c r="G201" i="9"/>
  <c r="E201" i="9" s="1"/>
  <c r="B201" i="9" s="1"/>
  <c r="G193" i="9"/>
  <c r="E193" i="9" s="1"/>
  <c r="B193" i="9" s="1"/>
  <c r="G187" i="9"/>
  <c r="E187" i="9" s="1"/>
  <c r="B187" i="9" s="1"/>
  <c r="G179" i="9"/>
  <c r="E179" i="9" s="1"/>
  <c r="B179" i="9" s="1"/>
  <c r="I10" i="9"/>
  <c r="G195" i="9"/>
  <c r="E195" i="9" s="1"/>
  <c r="B195" i="9" s="1"/>
  <c r="E87" i="5"/>
  <c r="D1065" i="1" s="1"/>
  <c r="E176" i="5"/>
  <c r="B23" i="9"/>
  <c r="B27" i="9"/>
  <c r="B31" i="9"/>
  <c r="B35" i="9"/>
  <c r="B39" i="9"/>
  <c r="B43" i="9"/>
  <c r="B47" i="9"/>
  <c r="B51" i="9"/>
  <c r="B55" i="9"/>
  <c r="E62" i="9"/>
  <c r="B62" i="9" s="1"/>
  <c r="B68" i="9"/>
  <c r="E78" i="9"/>
  <c r="B78" i="9" s="1"/>
  <c r="B84" i="9"/>
  <c r="E94" i="9"/>
  <c r="B94" i="9" s="1"/>
  <c r="B100" i="9"/>
  <c r="E110" i="9"/>
  <c r="B110" i="9" s="1"/>
  <c r="B116" i="9"/>
  <c r="G203" i="9"/>
  <c r="E203" i="9" s="1"/>
  <c r="B203" i="9" s="1"/>
  <c r="E122" i="9"/>
  <c r="B122" i="9" s="1"/>
  <c r="B128" i="9"/>
  <c r="E138" i="9"/>
  <c r="B138" i="9" s="1"/>
  <c r="E150" i="9"/>
  <c r="B150" i="9" s="1"/>
  <c r="B156" i="9"/>
  <c r="B220" i="9"/>
  <c r="E118" i="9"/>
  <c r="B118" i="9" s="1"/>
  <c r="B124" i="9"/>
  <c r="E134" i="9"/>
  <c r="B134" i="9" s="1"/>
  <c r="B140" i="9"/>
  <c r="E146" i="9"/>
  <c r="B146" i="9" s="1"/>
  <c r="B152" i="9"/>
  <c r="B120" i="9"/>
  <c r="E130" i="9"/>
  <c r="B130" i="9" s="1"/>
  <c r="B136" i="9"/>
  <c r="B148" i="9"/>
  <c r="E158" i="9"/>
  <c r="B158" i="9" s="1"/>
  <c r="F275" i="9"/>
  <c r="B285" i="9"/>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B280" i="9"/>
  <c r="E284" i="9"/>
  <c r="B284" i="9" s="1"/>
  <c r="E279" i="9"/>
  <c r="B279" i="9" s="1"/>
  <c r="E288" i="9"/>
  <c r="B288" i="9" s="1"/>
  <c r="B290" i="9"/>
  <c r="G1501" i="1" l="1"/>
  <c r="G645" i="1"/>
  <c r="H645" i="1"/>
  <c r="F363" i="4"/>
  <c r="C358" i="1"/>
  <c r="F196" i="4"/>
  <c r="C192" i="1"/>
  <c r="H192" i="1" s="1"/>
  <c r="E151" i="4"/>
  <c r="D147" i="1" s="1"/>
  <c r="G20" i="9"/>
  <c r="F152" i="4"/>
  <c r="H20" i="9"/>
  <c r="H148" i="1"/>
  <c r="G148" i="1"/>
  <c r="F106" i="4"/>
  <c r="C102" i="1"/>
  <c r="G78" i="1"/>
  <c r="H78" i="1"/>
  <c r="F50" i="4"/>
  <c r="E164" i="9"/>
  <c r="B164" i="9" s="1"/>
  <c r="G291" i="9"/>
  <c r="E291" i="9" s="1"/>
  <c r="B291" i="9" s="1"/>
  <c r="F190" i="5"/>
  <c r="C1167" i="1"/>
  <c r="H574" i="1"/>
  <c r="G574" i="1"/>
  <c r="F224" i="4"/>
  <c r="C220" i="1"/>
  <c r="E420" i="4"/>
  <c r="D415" i="1"/>
  <c r="F258" i="5"/>
  <c r="C1235" i="1"/>
  <c r="F89" i="6"/>
  <c r="C1383" i="1"/>
  <c r="F396" i="4"/>
  <c r="C391" i="1"/>
  <c r="F529" i="4"/>
  <c r="D528" i="4"/>
  <c r="C523" i="1"/>
  <c r="G46" i="1"/>
  <c r="H46" i="1"/>
  <c r="H1453" i="1"/>
  <c r="G1453" i="1"/>
  <c r="F351" i="4"/>
  <c r="D350" i="4"/>
  <c r="C346" i="1"/>
  <c r="G297" i="9"/>
  <c r="E297" i="9" s="1"/>
  <c r="H29" i="3"/>
  <c r="C1436" i="1"/>
  <c r="F567" i="4"/>
  <c r="C561" i="1"/>
  <c r="F344" i="4"/>
  <c r="C339" i="1"/>
  <c r="G192" i="1"/>
  <c r="F124" i="4"/>
  <c r="C120" i="1"/>
  <c r="D237" i="5"/>
  <c r="F238" i="5"/>
  <c r="C1215" i="1"/>
  <c r="K1432" i="9"/>
  <c r="G295" i="9"/>
  <c r="E295" i="9" s="1"/>
  <c r="B295" i="9" s="1"/>
  <c r="I34" i="3"/>
  <c r="C1517" i="1"/>
  <c r="F68" i="5"/>
  <c r="H21" i="3"/>
  <c r="C1046" i="1"/>
  <c r="E6" i="4"/>
  <c r="D3" i="1"/>
  <c r="B191" i="9"/>
  <c r="F35" i="6"/>
  <c r="H25" i="3"/>
  <c r="C1329" i="1"/>
  <c r="F625" i="4"/>
  <c r="C619" i="1"/>
  <c r="F163" i="4"/>
  <c r="C159" i="1"/>
  <c r="F44" i="4"/>
  <c r="C40" i="1"/>
  <c r="F114" i="6"/>
  <c r="H27" i="3"/>
  <c r="C1408" i="1"/>
  <c r="E7" i="5"/>
  <c r="D990" i="1"/>
  <c r="F644" i="4"/>
  <c r="C638" i="1"/>
  <c r="G294" i="9"/>
  <c r="E294" i="9" s="1"/>
  <c r="F87" i="5"/>
  <c r="C1065" i="1"/>
  <c r="F12" i="5"/>
  <c r="D7" i="5"/>
  <c r="C990" i="1"/>
  <c r="F311" i="4"/>
  <c r="C306" i="1"/>
  <c r="E528" i="4"/>
  <c r="G1518" i="1"/>
  <c r="H1518" i="1"/>
  <c r="D420" i="4"/>
  <c r="F421" i="4"/>
  <c r="C415" i="1"/>
  <c r="F263" i="4"/>
  <c r="C259" i="1"/>
  <c r="E68" i="5"/>
  <c r="I1472" i="1"/>
  <c r="I22" i="3"/>
  <c r="E175" i="5"/>
  <c r="D1152" i="1" s="1"/>
  <c r="D1153" i="1"/>
  <c r="F212" i="9"/>
  <c r="B212" i="9" s="1"/>
  <c r="I24" i="3"/>
  <c r="E141" i="6"/>
  <c r="D1299" i="1"/>
  <c r="F146" i="5"/>
  <c r="C1124" i="1"/>
  <c r="F515" i="4"/>
  <c r="C509" i="1"/>
  <c r="F299" i="4"/>
  <c r="D298" i="4"/>
  <c r="C294" i="1"/>
  <c r="D6" i="4"/>
  <c r="F7" i="4"/>
  <c r="C3" i="1"/>
  <c r="G299" i="9"/>
  <c r="E299" i="9" s="1"/>
  <c r="F5" i="6"/>
  <c r="D141" i="6"/>
  <c r="H24" i="3"/>
  <c r="C1299" i="1"/>
  <c r="D176" i="5"/>
  <c r="F484" i="4"/>
  <c r="C478" i="1"/>
  <c r="E408" i="4"/>
  <c r="D403" i="1" s="1"/>
  <c r="D345" i="1"/>
  <c r="I27" i="3"/>
  <c r="D1408" i="1"/>
  <c r="F139" i="4"/>
  <c r="C135" i="1"/>
  <c r="F459" i="4"/>
  <c r="C453" i="1"/>
  <c r="E407" i="4"/>
  <c r="D402" i="1" s="1"/>
  <c r="D293" i="1"/>
  <c r="D151" i="4"/>
  <c r="I1474" i="1"/>
  <c r="H358" i="1" l="1"/>
  <c r="G358" i="1"/>
  <c r="E289" i="4"/>
  <c r="I17" i="3"/>
  <c r="E20" i="9"/>
  <c r="G102" i="1"/>
  <c r="H102" i="1"/>
  <c r="H294" i="1"/>
  <c r="G294" i="1"/>
  <c r="E293" i="9"/>
  <c r="B294" i="9"/>
  <c r="E6" i="5"/>
  <c r="I20" i="3"/>
  <c r="D985" i="1"/>
  <c r="G40" i="1"/>
  <c r="H40" i="1"/>
  <c r="H619" i="1"/>
  <c r="G619" i="1"/>
  <c r="H120" i="1"/>
  <c r="G120" i="1"/>
  <c r="H339" i="1"/>
  <c r="G339" i="1"/>
  <c r="H1436" i="1"/>
  <c r="G1436" i="1"/>
  <c r="F350" i="4"/>
  <c r="D408" i="4"/>
  <c r="C345" i="1"/>
  <c r="E635" i="4"/>
  <c r="D629" i="1" s="1"/>
  <c r="D414" i="1"/>
  <c r="H220" i="1"/>
  <c r="G220" i="1"/>
  <c r="H1167" i="1"/>
  <c r="G1167" i="1"/>
  <c r="H453" i="1"/>
  <c r="G453" i="1"/>
  <c r="H478" i="1"/>
  <c r="G478" i="1"/>
  <c r="H3" i="1"/>
  <c r="G3" i="1"/>
  <c r="D407" i="4"/>
  <c r="F298" i="4"/>
  <c r="C293" i="1"/>
  <c r="H1124" i="1"/>
  <c r="G1124" i="1"/>
  <c r="H259" i="1"/>
  <c r="G259" i="1"/>
  <c r="F420" i="4"/>
  <c r="D635" i="4"/>
  <c r="C414" i="1"/>
  <c r="H306" i="1"/>
  <c r="G306" i="1"/>
  <c r="H638" i="1"/>
  <c r="G638" i="1"/>
  <c r="H1408" i="1"/>
  <c r="G1408" i="1"/>
  <c r="E412" i="4"/>
  <c r="E290" i="4"/>
  <c r="D286" i="1" s="1"/>
  <c r="I16" i="3"/>
  <c r="D2" i="1"/>
  <c r="H1517" i="1"/>
  <c r="G1517" i="1"/>
  <c r="H11" i="3"/>
  <c r="H1215" i="1"/>
  <c r="G1215" i="1"/>
  <c r="H391" i="1"/>
  <c r="G391" i="1"/>
  <c r="H1235" i="1"/>
  <c r="G1235" i="1"/>
  <c r="H1299" i="1"/>
  <c r="G1299" i="1"/>
  <c r="E636" i="4"/>
  <c r="D630" i="1" s="1"/>
  <c r="D522" i="1"/>
  <c r="D289" i="4"/>
  <c r="D290" i="4" s="1"/>
  <c r="F151" i="4"/>
  <c r="H17" i="3"/>
  <c r="C147" i="1"/>
  <c r="F141" i="6"/>
  <c r="H28" i="3"/>
  <c r="C1435" i="1"/>
  <c r="H1065" i="1"/>
  <c r="G1065" i="1"/>
  <c r="G159" i="1"/>
  <c r="H159" i="1"/>
  <c r="H1329" i="1"/>
  <c r="G1329" i="1"/>
  <c r="H561" i="1"/>
  <c r="G561" i="1"/>
  <c r="B297" i="9"/>
  <c r="E296" i="9"/>
  <c r="I10" i="3" s="1"/>
  <c r="H523" i="1"/>
  <c r="G523" i="1"/>
  <c r="E291" i="4"/>
  <c r="D287" i="1" s="1"/>
  <c r="E413" i="4"/>
  <c r="D285" i="1"/>
  <c r="E298" i="9"/>
  <c r="B299" i="9"/>
  <c r="I28" i="3"/>
  <c r="D1435" i="1"/>
  <c r="H9" i="3" s="1"/>
  <c r="I21" i="3"/>
  <c r="D1046" i="1"/>
  <c r="G1046" i="1" s="1"/>
  <c r="F7" i="5"/>
  <c r="D6" i="5"/>
  <c r="H20" i="3"/>
  <c r="C985" i="1"/>
  <c r="H135" i="1"/>
  <c r="G135" i="1"/>
  <c r="D175" i="5"/>
  <c r="H22" i="3"/>
  <c r="F176" i="5"/>
  <c r="C1153" i="1"/>
  <c r="D412" i="4"/>
  <c r="F6" i="4"/>
  <c r="H16" i="3"/>
  <c r="C2" i="1"/>
  <c r="H509" i="1"/>
  <c r="G509" i="1"/>
  <c r="H415" i="1"/>
  <c r="G415" i="1"/>
  <c r="H990" i="1"/>
  <c r="G990" i="1"/>
  <c r="F237" i="5"/>
  <c r="H23" i="3"/>
  <c r="C1214" i="1"/>
  <c r="H346" i="1"/>
  <c r="G346" i="1"/>
  <c r="D636" i="4"/>
  <c r="F528" i="4"/>
  <c r="C522" i="1"/>
  <c r="H1383" i="1"/>
  <c r="G1383" i="1"/>
  <c r="E19" i="9" l="1"/>
  <c r="B20" i="9"/>
  <c r="K3" i="9"/>
  <c r="I9" i="3"/>
  <c r="H1214" i="1"/>
  <c r="G1214" i="1"/>
  <c r="D639" i="4"/>
  <c r="F412" i="4"/>
  <c r="C407" i="1"/>
  <c r="H1046" i="1"/>
  <c r="F636" i="4"/>
  <c r="C630" i="1"/>
  <c r="G2" i="1"/>
  <c r="H2" i="1"/>
  <c r="F290" i="4"/>
  <c r="C286" i="1"/>
  <c r="F175" i="5"/>
  <c r="C1152" i="1"/>
  <c r="D291" i="4"/>
  <c r="F289" i="4"/>
  <c r="D413" i="4"/>
  <c r="D414" i="4" s="1"/>
  <c r="C285" i="1"/>
  <c r="N3" i="9"/>
  <c r="I11" i="3"/>
  <c r="H293" i="1"/>
  <c r="G293" i="1"/>
  <c r="F408" i="4"/>
  <c r="C403" i="1"/>
  <c r="H985" i="1"/>
  <c r="G985" i="1"/>
  <c r="H345" i="1"/>
  <c r="G345" i="1"/>
  <c r="H1153" i="1"/>
  <c r="G1153" i="1"/>
  <c r="G282" i="9"/>
  <c r="E282" i="9" s="1"/>
  <c r="B282" i="9" s="1"/>
  <c r="G276" i="9"/>
  <c r="E276" i="9" s="1"/>
  <c r="F6" i="5"/>
  <c r="C984" i="1"/>
  <c r="H147" i="1"/>
  <c r="G147" i="1"/>
  <c r="H414" i="1"/>
  <c r="G414" i="1"/>
  <c r="H522" i="1"/>
  <c r="G522" i="1"/>
  <c r="E640" i="4"/>
  <c r="E415" i="4"/>
  <c r="D410" i="1" s="1"/>
  <c r="D408" i="1"/>
  <c r="H1435" i="1"/>
  <c r="G1435" i="1"/>
  <c r="E639" i="4"/>
  <c r="E414" i="4"/>
  <c r="D409" i="1" s="1"/>
  <c r="D407" i="1"/>
  <c r="F635" i="4"/>
  <c r="C629" i="1"/>
  <c r="F407" i="4"/>
  <c r="C402" i="1"/>
  <c r="H276" i="9"/>
  <c r="D984" i="1"/>
  <c r="H402" i="1" l="1"/>
  <c r="G402" i="1"/>
  <c r="H403" i="1"/>
  <c r="G403" i="1"/>
  <c r="E275" i="9"/>
  <c r="B276" i="9"/>
  <c r="H286" i="1"/>
  <c r="G286" i="1"/>
  <c r="F291" i="4"/>
  <c r="C287" i="1"/>
  <c r="E641" i="4"/>
  <c r="D633" i="1"/>
  <c r="H407" i="1"/>
  <c r="G407" i="1"/>
  <c r="H630" i="1"/>
  <c r="G630" i="1"/>
  <c r="H629" i="1"/>
  <c r="G629" i="1"/>
  <c r="H8" i="3"/>
  <c r="H984" i="1"/>
  <c r="G984" i="1"/>
  <c r="H285" i="1"/>
  <c r="G285" i="1"/>
  <c r="H1152" i="1"/>
  <c r="G1152" i="1"/>
  <c r="F414" i="4"/>
  <c r="C409" i="1"/>
  <c r="E642" i="4"/>
  <c r="D634" i="1"/>
  <c r="D640" i="4"/>
  <c r="D641" i="4" s="1"/>
  <c r="D415" i="4"/>
  <c r="F413" i="4"/>
  <c r="C408" i="1"/>
  <c r="F639" i="4"/>
  <c r="C633" i="1"/>
  <c r="M3" i="9" l="1"/>
  <c r="I8" i="3"/>
  <c r="H287" i="1"/>
  <c r="G287" i="1"/>
  <c r="H633" i="1"/>
  <c r="G633" i="1"/>
  <c r="E646" i="4"/>
  <c r="D636" i="1"/>
  <c r="F415" i="4"/>
  <c r="C410" i="1"/>
  <c r="H409" i="1"/>
  <c r="G409" i="1"/>
  <c r="E645" i="4"/>
  <c r="D635" i="1"/>
  <c r="F641" i="4"/>
  <c r="C635" i="1"/>
  <c r="F640" i="4"/>
  <c r="D642" i="4"/>
  <c r="C634" i="1"/>
  <c r="H408" i="1"/>
  <c r="G408" i="1"/>
  <c r="H634" i="1" l="1"/>
  <c r="G634" i="1"/>
  <c r="F642" i="4"/>
  <c r="D646" i="4"/>
  <c r="C636" i="1"/>
  <c r="I19" i="3"/>
  <c r="D640" i="1"/>
  <c r="H410" i="1"/>
  <c r="G410" i="1"/>
  <c r="D645" i="4"/>
  <c r="H635" i="1"/>
  <c r="G635" i="1"/>
  <c r="I18" i="3"/>
  <c r="D639" i="1"/>
  <c r="F646" i="4" l="1"/>
  <c r="H19" i="3"/>
  <c r="C640" i="1"/>
  <c r="F645" i="4"/>
  <c r="H18" i="3"/>
  <c r="C639" i="1"/>
  <c r="H7" i="3" s="1"/>
  <c r="H636" i="1"/>
  <c r="G636" i="1"/>
  <c r="J3" i="9" l="1"/>
  <c r="I7" i="3"/>
  <c r="H640" i="1"/>
  <c r="G640" i="1"/>
  <c r="H639" i="1"/>
  <c r="G639" i="1"/>
  <c r="M272" i="9" l="1"/>
  <c r="L272" i="9"/>
  <c r="G18" i="9"/>
  <c r="H18" i="9"/>
  <c r="H15" i="9"/>
  <c r="J7" i="9"/>
  <c r="G16" i="9"/>
  <c r="L15" i="9"/>
  <c r="G17" i="9"/>
  <c r="I9" i="9"/>
  <c r="I8" i="9"/>
  <c r="I11" i="9"/>
  <c r="K8" i="9"/>
  <c r="J12" i="9"/>
  <c r="K9" i="9"/>
  <c r="I6" i="9"/>
  <c r="K12" i="9"/>
  <c r="M15" i="9"/>
  <c r="J17" i="9"/>
  <c r="I5" i="9"/>
  <c r="I13" i="9"/>
  <c r="L16" i="9"/>
  <c r="J10" i="9"/>
  <c r="J9" i="9"/>
  <c r="J13" i="9"/>
  <c r="K5" i="9"/>
  <c r="K10" i="9"/>
  <c r="J5" i="9"/>
  <c r="K13" i="9"/>
  <c r="H17" i="9"/>
  <c r="H16" i="9"/>
  <c r="J8" i="9"/>
  <c r="J6" i="9"/>
  <c r="K11" i="9"/>
  <c r="J11" i="9"/>
  <c r="I17" i="9"/>
  <c r="M16" i="9"/>
  <c r="G15" i="9"/>
  <c r="E15" i="9" s="1"/>
  <c r="I12" i="9"/>
  <c r="K7" i="9"/>
  <c r="K6" i="9"/>
  <c r="I7" i="9"/>
  <c r="E7" i="9" l="1"/>
  <c r="B7" i="9" s="1"/>
  <c r="F272" i="9"/>
  <c r="E5" i="9"/>
  <c r="E6" i="9"/>
  <c r="B6" i="9" s="1"/>
  <c r="E11" i="9"/>
  <c r="B11" i="9" s="1"/>
  <c r="F15" i="9"/>
  <c r="B15" i="9" s="1"/>
  <c r="E12" i="9"/>
  <c r="B12" i="9" s="1"/>
  <c r="E10" i="9"/>
  <c r="B10" i="9" s="1"/>
  <c r="E8" i="9"/>
  <c r="B8" i="9" s="1"/>
  <c r="E16" i="9"/>
  <c r="E18" i="9"/>
  <c r="B18" i="9" s="1"/>
  <c r="F16" i="9"/>
  <c r="E9" i="9"/>
  <c r="B9" i="9" s="1"/>
  <c r="B272" i="9"/>
  <c r="F19" i="9"/>
  <c r="E13" i="9"/>
  <c r="B13" i="9" s="1"/>
  <c r="E17" i="9"/>
  <c r="B17" i="9" s="1"/>
  <c r="B16" i="9" l="1"/>
  <c r="F14" i="9"/>
  <c r="F3" i="9" s="1"/>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<sst xmlns="http://schemas.openxmlformats.org/spreadsheetml/2006/main" count="4311" uniqueCount="3391">
  <si>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</si>
  <si>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</si>
  <si>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</si>
  <si>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</si>
  <si>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</si>
  <si>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</si>
  <si>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</si>
  <si>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</si>
  <si>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</si>
  <si>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</si>
  <si>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</si>
  <si>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</si>
  <si>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</si>
  <si>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</si>
  <si>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</si>
  <si>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</si>
  <si>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</si>
  <si>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</si>
  <si>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</si>
  <si>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</si>
  <si>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</si>
  <si>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</si>
  <si>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</si>
  <si>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</si>
  <si>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</si>
  <si>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</si>
  <si>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</si>
  <si>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</si>
  <si>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</si>
  <si>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</si>
  <si>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</si>
  <si>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</si>
  <si>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</si>
  <si>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</si>
  <si>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</si>
  <si>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</si>
  <si>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</si>
  <si>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</si>
  <si>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</si>
  <si>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</si>
  <si>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</si>
  <si>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</si>
  <si>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</si>
  <si>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</si>
  <si>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</si>
  <si>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</si>
  <si>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</si>
  <si>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</si>
  <si>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</si>
  <si>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</si>
  <si>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</si>
  <si>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</si>
  <si>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</si>
  <si>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</si>
  <si>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</si>
  <si>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</si>
  <si>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</si>
  <si>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</si>
  <si>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</si>
  <si>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</si>
  <si>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</si>
  <si>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</si>
  <si>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</si>
  <si>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</si>
  <si>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</si>
  <si>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</si>
  <si>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</si>
  <si>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</si>
  <si>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</si>
  <si>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</si>
  <si>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</si>
  <si>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</si>
  <si>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</si>
  <si>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</si>
  <si>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</si>
  <si>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</si>
  <si>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</si>
  <si>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</si>
  <si>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</si>
  <si>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</si>
  <si>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</si>
  <si>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</si>
  <si>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</si>
  <si>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</si>
  <si>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</si>
  <si>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</si>
  <si>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</si>
  <si>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</si>
  <si>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</si>
  <si>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</si>
  <si>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</si>
  <si>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</si>
  <si>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</si>
  <si>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</si>
  <si>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</si>
  <si>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</si>
  <si>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</si>
  <si>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</si>
  <si>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</si>
  <si>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</si>
  <si>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</si>
  <si>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</si>
  <si>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</si>
  <si>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</si>
  <si>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</si>
  <si>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</si>
  <si>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</si>
  <si>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</si>
  <si>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</si>
  <si>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</si>
  <si>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</si>
  <si>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</si>
  <si>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</si>
  <si>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</si>
  <si>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</si>
  <si>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</si>
  <si>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</si>
  <si>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</si>
  <si>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</si>
  <si>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</si>
  <si>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</si>
  <si>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</si>
  <si>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</si>
  <si>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</si>
  <si>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</si>
  <si>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</si>
  <si>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</si>
  <si>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</si>
  <si>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</si>
  <si>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</si>
  <si>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</si>
  <si>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</si>
  <si>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</si>
  <si>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</si>
  <si>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</si>
  <si>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</si>
  <si>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</si>
  <si>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</si>
  <si>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</si>
  <si>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</si>
  <si>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</si>
  <si>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</si>
  <si>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</si>
  <si>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</si>
  <si>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</si>
  <si>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</si>
  <si>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</si>
  <si>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</si>
  <si>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</si>
  <si>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</si>
  <si>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</si>
  <si>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</si>
  <si>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</si>
  <si>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</si>
  <si>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</si>
  <si>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</si>
  <si>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</si>
  <si>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</si>
  <si>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</si>
  <si>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</si>
  <si>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</si>
  <si>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</si>
  <si>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</si>
  <si>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</si>
  <si>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</si>
  <si>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</si>
  <si>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</si>
  <si>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</si>
  <si>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</si>
  <si>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</si>
  <si>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</si>
  <si>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</si>
  <si>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</si>
  <si>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</si>
  <si>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</si>
  <si>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</si>
  <si>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</si>
  <si>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</si>
  <si>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</si>
  <si>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</si>
  <si>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</si>
  <si>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</si>
  <si>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</si>
  <si>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</si>
  <si>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</si>
  <si>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</si>
  <si>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</si>
  <si>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</si>
  <si>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</si>
  <si>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</si>
  <si>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</si>
  <si>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</si>
  <si>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</si>
  <si>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</si>
  <si>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</si>
  <si>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</si>
  <si>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</si>
  <si>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</si>
  <si>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</si>
  <si>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</si>
  <si>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</si>
  <si>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</si>
  <si>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</si>
  <si>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</si>
  <si>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</si>
  <si>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</si>
  <si>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</si>
  <si>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</si>
  <si>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</si>
  <si>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</si>
  <si>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</si>
  <si>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</si>
  <si>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</si>
  <si>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</si>
  <si>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</si>
  <si>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</si>
  <si>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</si>
  <si>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</si>
  <si>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</si>
  <si>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</si>
  <si>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</si>
  <si>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</si>
  <si>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</si>
  <si>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</si>
  <si>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</si>
  <si>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</si>
  <si>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</si>
  <si>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</si>
  <si>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</si>
  <si>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</si>
  <si>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</si>
  <si>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</si>
  <si>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</si>
  <si>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</si>
  <si>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</si>
  <si>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</si>
  <si>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</si>
  <si>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</si>
  <si>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</si>
  <si>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</si>
  <si>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</si>
  <si>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</si>
  <si>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</si>
  <si>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</si>
  <si>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</si>
  <si>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</si>
  <si>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</si>
  <si>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</si>
  <si>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</si>
  <si>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</si>
  <si>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</si>
  <si>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</si>
  <si>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</si>
  <si>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</si>
  <si>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</si>
  <si>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</si>
  <si>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</si>
  <si>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</si>
  <si>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</si>
  <si>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</si>
  <si>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</si>
  <si>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</si>
  <si>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</si>
  <si>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</si>
  <si>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</si>
  <si>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</si>
  <si>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</si>
  <si>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</si>
  <si>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</si>
  <si>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</si>
  <si>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</si>
  <si>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</si>
  <si>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</si>
  <si>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</si>
  <si>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</si>
  <si>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</si>
  <si>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</si>
  <si>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</si>
  <si>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</si>
  <si>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</si>
  <si>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</si>
  <si>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</si>
  <si>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</si>
  <si>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</si>
  <si>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</si>
  <si>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</si>
  <si>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</si>
  <si>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</si>
  <si>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</si>
  <si>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</si>
  <si>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</si>
  <si>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</si>
  <si>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</si>
  <si>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</si>
  <si>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</si>
  <si>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</si>
  <si>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</si>
  <si>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</si>
  <si>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</si>
  <si>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</si>
  <si>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</si>
  <si>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</si>
  <si>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</si>
  <si>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</si>
  <si>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</si>
  <si>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</si>
  <si>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</si>
  <si>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</si>
  <si>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</si>
  <si>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</si>
  <si>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</si>
  <si>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</si>
  <si>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</si>
  <si>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</si>
  <si>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</si>
  <si>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</si>
  <si>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</si>
  <si>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</si>
  <si>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</si>
  <si>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</si>
  <si>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</si>
  <si>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</si>
  <si>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</si>
  <si>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</si>
  <si>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</si>
  <si>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</si>
  <si>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</si>
  <si>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</si>
  <si>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</si>
  <si>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</si>
  <si>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</si>
  <si>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</si>
  <si>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</si>
  <si>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</si>
  <si>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</si>
  <si>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</si>
  <si>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</si>
  <si>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</si>
  <si>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</si>
  <si>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</si>
  <si>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</si>
  <si>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</si>
  <si>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</si>
  <si>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</si>
  <si>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</si>
  <si>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</si>
  <si>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</si>
  <si>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</si>
  <si>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</si>
  <si>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</si>
  <si>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</si>
  <si>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</si>
  <si>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</si>
  <si>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</si>
  <si>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</si>
  <si>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</si>
  <si>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</si>
  <si>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</si>
  <si>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</si>
  <si>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</si>
  <si>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</si>
  <si>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</si>
  <si>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</si>
  <si>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</si>
  <si>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</si>
  <si>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</si>
  <si>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</si>
  <si>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</si>
  <si>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</si>
  <si>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</si>
  <si>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</si>
  <si>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</si>
  <si>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</si>
  <si>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</si>
  <si>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</si>
  <si>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</si>
  <si>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</si>
  <si>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</si>
  <si>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</si>
  <si>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</si>
  <si>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</si>
  <si>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</si>
  <si>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</si>
  <si>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</si>
  <si>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</si>
  <si>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</si>
  <si>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</si>
  <si>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</si>
  <si>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</si>
  <si>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</si>
  <si>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</si>
  <si>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</si>
  <si>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</si>
  <si>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</si>
  <si>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</si>
  <si>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</si>
  <si>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</si>
  <si>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</si>
  <si>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</si>
  <si>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</si>
  <si>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</si>
  <si>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</si>
  <si>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</si>
  <si>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</si>
  <si>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</si>
  <si>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</si>
  <si>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</si>
  <si>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</si>
  <si>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</si>
  <si>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</si>
  <si>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</si>
  <si>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</si>
  <si>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</si>
  <si>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</si>
  <si>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</si>
  <si>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</si>
  <si>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</si>
  <si>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</si>
  <si>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</si>
  <si>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</si>
  <si>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</si>
  <si>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</si>
  <si>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</si>
  <si>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</si>
  <si>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</si>
  <si>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</si>
  <si>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</si>
  <si>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</si>
  <si>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</si>
  <si>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</si>
  <si>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</si>
  <si>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</si>
  <si>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</si>
  <si>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</si>
  <si>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</si>
  <si>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</si>
  <si>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</si>
  <si>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</si>
  <si>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</si>
  <si>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</si>
  <si>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</si>
  <si>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</si>
  <si>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</si>
  <si>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</si>
  <si>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</si>
  <si>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</si>
  <si>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</si>
  <si>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</si>
  <si>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</si>
  <si>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</si>
  <si>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</si>
  <si>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</si>
  <si>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</si>
  <si>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</si>
  <si>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</si>
  <si>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</si>
  <si>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</si>
  <si>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</si>
  <si>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</si>
  <si>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</si>
  <si>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</si>
  <si>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</si>
  <si>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</si>
  <si>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</si>
  <si>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</si>
  <si>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</si>
  <si>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</si>
  <si>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</si>
  <si>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</si>
  <si>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</si>
  <si>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</si>
  <si>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</si>
  <si>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</si>
  <si>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</si>
  <si>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</si>
  <si>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</si>
  <si>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</si>
  <si>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</si>
  <si>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</si>
  <si>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</si>
  <si>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</si>
  <si>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</si>
  <si>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</si>
  <si>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</si>
  <si>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</si>
  <si>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</si>
  <si>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</si>
  <si>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</si>
  <si>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</si>
  <si>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</si>
  <si>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</si>
  <si>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</si>
  <si>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</si>
  <si>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</si>
  <si>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</si>
  <si>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</si>
  <si>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</si>
  <si>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</si>
  <si>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</si>
  <si>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</si>
  <si>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</si>
  <si>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</si>
  <si>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</si>
  <si>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</si>
  <si>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</si>
  <si>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</si>
  <si>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</si>
  <si>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</si>
  <si>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</si>
  <si>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</si>
  <si>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</si>
  <si>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</si>
  <si>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</si>
  <si>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</si>
  <si>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</si>
  <si>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</si>
  <si>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</si>
  <si>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</si>
  <si>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</si>
  <si>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</si>
  <si>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</si>
  <si>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</si>
  <si>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</si>
  <si>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</si>
  <si>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</si>
  <si>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</si>
  <si>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</si>
  <si>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</si>
  <si>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</si>
  <si>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</si>
  <si>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</si>
  <si>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</si>
  <si>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</si>
  <si>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</si>
  <si>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</si>
  <si>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</si>
  <si>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</si>
  <si>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</si>
  <si>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</si>
  <si>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</si>
  <si>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</si>
  <si>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</si>
  <si>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</si>
  <si>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</si>
  <si>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</si>
  <si>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</si>
  <si>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</si>
  <si>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</si>
  <si>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</si>
  <si>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</si>
  <si>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</si>
  <si>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</si>
  <si>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</si>
  <si>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</si>
  <si>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</si>
  <si>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</si>
  <si>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</si>
  <si>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</si>
  <si>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</si>
  <si>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</si>
  <si>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</si>
  <si>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</si>
  <si>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</si>
  <si>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</si>
  <si>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</si>
  <si>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</si>
  <si>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</si>
  <si>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</si>
  <si>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</si>
  <si>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</si>
  <si>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</si>
  <si>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</si>
  <si>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</si>
  <si>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</si>
  <si>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</si>
  <si>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</si>
  <si>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</si>
  <si>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</si>
  <si>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</si>
  <si>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</si>
  <si>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</si>
  <si>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</si>
  <si>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</si>
  <si>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</si>
  <si>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</si>
  <si>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</si>
  <si>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</si>
  <si>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</si>
  <si>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</si>
  <si>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</si>
  <si>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</si>
  <si>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</si>
  <si>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</si>
  <si>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</si>
  <si>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</si>
  <si>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</si>
  <si>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</si>
  <si>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</si>
  <si>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</si>
  <si>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</si>
  <si>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</si>
  <si>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</si>
  <si>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</si>
  <si>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</si>
  <si>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</si>
  <si>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</si>
  <si>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</si>
  <si>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</si>
  <si>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</si>
  <si>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</si>
  <si>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</si>
  <si>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</si>
  <si>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</si>
  <si>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</si>
  <si>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</si>
  <si>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</si>
  <si>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</si>
  <si>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</si>
  <si>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</si>
  <si>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</si>
  <si>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</si>
  <si>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</si>
  <si>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</si>
  <si>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</si>
  <si>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</si>
  <si>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</si>
  <si>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</si>
  <si>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</si>
  <si>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</si>
  <si>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</si>
  <si>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</si>
  <si>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</si>
  <si>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</si>
  <si>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</si>
  <si>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</si>
  <si>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</si>
  <si>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</si>
  <si>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</si>
  <si>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</si>
  <si>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</si>
  <si>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</si>
  <si>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</si>
  <si>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</si>
  <si>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</si>
  <si>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</si>
  <si>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</si>
  <si>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</si>
  <si>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</si>
  <si>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</si>
  <si>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</si>
  <si>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</si>
  <si>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</si>
  <si>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</si>
  <si>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</si>
  <si>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</si>
  <si>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</si>
  <si>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</si>
  <si>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</si>
  <si>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</si>
  <si>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</si>
  <si>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</si>
  <si>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</si>
  <si>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</si>
  <si>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</si>
  <si>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</si>
  <si>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</si>
  <si>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</si>
  <si>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</si>
  <si>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</si>
  <si>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</si>
  <si>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</si>
  <si>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</si>
  <si>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</si>
  <si>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</si>
  <si>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</si>
  <si>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</si>
  <si>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</si>
  <si>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</si>
  <si>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</si>
  <si>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</si>
  <si>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</si>
  <si>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</si>
  <si>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</si>
  <si>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</si>
  <si>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</si>
  <si>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</si>
  <si>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</si>
  <si>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</si>
  <si>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</si>
  <si>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</si>
  <si>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</si>
  <si>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</si>
  <si>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</si>
  <si>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</si>
  <si>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</si>
  <si>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</si>
  <si>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</si>
  <si>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</si>
  <si>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</si>
  <si>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</si>
  <si>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</si>
  <si>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</si>
  <si>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</si>
  <si>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</si>
  <si>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</si>
  <si>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</si>
  <si>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</si>
  <si>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</si>
  <si>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</si>
  <si>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</si>
  <si>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</si>
  <si>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</si>
  <si>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</si>
  <si>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</si>
  <si>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</si>
  <si>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</si>
  <si>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</si>
  <si>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</si>
  <si>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</si>
  <si>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</si>
  <si>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</si>
  <si>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</si>
  <si>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</si>
  <si>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</si>
  <si>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</si>
  <si>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</si>
  <si>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</si>
  <si>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</si>
  <si>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</si>
  <si>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</si>
  <si>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</si>
  <si>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</si>
  <si>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</si>
  <si>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</si>
  <si>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</si>
  <si>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</si>
  <si>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</si>
  <si>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</si>
  <si>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</si>
  <si>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</si>
  <si>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</si>
  <si>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</si>
  <si>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</si>
  <si>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</si>
  <si>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</si>
  <si>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</si>
  <si>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</si>
  <si>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</si>
  <si>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</si>
  <si>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</si>
  <si>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</si>
  <si>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</si>
  <si>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</si>
  <si>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</si>
  <si>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</si>
  <si>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</si>
  <si>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</si>
  <si>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</si>
  <si>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</si>
  <si>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</si>
  <si>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</si>
  <si>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</si>
  <si>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</si>
  <si>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</si>
  <si>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</si>
  <si>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</si>
  <si>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</si>
  <si>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</si>
  <si>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</si>
  <si>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</si>
  <si>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</si>
  <si>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</si>
  <si>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</si>
  <si>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</si>
  <si>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</si>
  <si>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</si>
  <si>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</si>
  <si>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</si>
  <si>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</si>
  <si>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</si>
  <si>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</si>
  <si>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</si>
  <si>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</si>
  <si>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</si>
  <si>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</si>
  <si>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</si>
  <si>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</si>
  <si>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</si>
  <si>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</si>
  <si>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</si>
  <si>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</si>
  <si>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</si>
  <si>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</si>
  <si>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</si>
  <si>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</si>
  <si>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</si>
  <si>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</si>
  <si>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</si>
  <si>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</si>
  <si>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</si>
  <si>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</si>
  <si>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</si>
  <si>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</si>
  <si>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</si>
  <si>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</si>
  <si>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</si>
  <si>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</si>
  <si>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</si>
  <si>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</si>
  <si>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</si>
  <si>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</si>
  <si>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</si>
  <si>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</si>
  <si>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</si>
  <si>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</si>
  <si>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</si>
  <si>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</si>
  <si>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</si>
  <si>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</si>
  <si>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</si>
  <si>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</si>
  <si>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</si>
  <si>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</si>
  <si>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</si>
  <si>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</si>
  <si>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</si>
  <si>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</si>
  <si>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</si>
  <si>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</si>
  <si>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</si>
  <si>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</si>
  <si>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</si>
  <si>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</si>
  <si>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</si>
  <si>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</si>
  <si>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</si>
  <si>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</si>
  <si>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</si>
  <si>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</si>
  <si>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</si>
  <si>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</si>
  <si>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</si>
  <si>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</si>
  <si>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</si>
  <si>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</si>
  <si>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</si>
  <si>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</si>
  <si>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</si>
  <si>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</si>
  <si>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</si>
  <si>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</si>
  <si>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</si>
  <si>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</si>
  <si>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</si>
  <si>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</si>
  <si>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</si>
  <si>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</si>
  <si>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</si>
  <si>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</si>
  <si>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</si>
  <si>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</si>
  <si>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</si>
  <si>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</si>
  <si>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</si>
  <si>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</si>
  <si>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</si>
  <si>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</si>
  <si>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</si>
  <si>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</si>
  <si>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</si>
  <si>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</si>
  <si>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</si>
  <si>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</si>
  <si>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</si>
  <si>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</si>
  <si>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</si>
  <si>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</si>
  <si>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</si>
  <si>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</si>
  <si>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</si>
  <si>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</si>
  <si>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</si>
  <si>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</si>
  <si>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</si>
  <si>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</si>
  <si>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</si>
  <si>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</si>
  <si>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</si>
  <si>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</si>
  <si>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</si>
  <si>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</si>
  <si>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</si>
  <si>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</si>
  <si>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</si>
  <si>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</si>
  <si>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</si>
  <si>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</si>
  <si>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</si>
  <si>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</si>
  <si>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</si>
  <si>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</si>
  <si>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</si>
  <si>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</si>
  <si>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</si>
  <si>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</si>
  <si>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</si>
  <si>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</si>
  <si>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</si>
  <si>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</si>
  <si>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</si>
  <si>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</si>
  <si>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</si>
  <si>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</si>
  <si>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</si>
  <si>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</si>
  <si>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</si>
  <si>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</si>
  <si>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</si>
  <si>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</si>
  <si>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</si>
  <si>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</si>
  <si>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</si>
  <si>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</si>
  <si>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</si>
  <si>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</si>
  <si>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</si>
  <si>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</si>
  <si>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</si>
  <si>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</si>
  <si>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</si>
  <si>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</si>
  <si>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</si>
  <si>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</si>
  <si>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</si>
  <si>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</si>
  <si>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</si>
  <si>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</si>
  <si>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</si>
  <si>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</si>
  <si>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</si>
  <si>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</si>
  <si>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</si>
  <si>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</si>
  <si>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</si>
  <si>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</si>
  <si>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</si>
  <si>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</si>
  <si>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</si>
  <si>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</si>
  <si>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</si>
  <si>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</si>
  <si>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</si>
  <si>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</si>
  <si>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</si>
  <si>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</si>
  <si>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</si>
  <si>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</si>
  <si>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</si>
  <si>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</si>
  <si>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</si>
  <si>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</si>
  <si>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</si>
  <si>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</si>
  <si>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</si>
  <si>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</si>
  <si>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</si>
  <si>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</si>
  <si>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</si>
  <si>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</si>
  <si>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</si>
  <si>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</si>
  <si>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</si>
  <si>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</si>
  <si>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</si>
  <si>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</si>
  <si>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</si>
  <si>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</si>
  <si>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</si>
  <si>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</si>
  <si>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</si>
  <si>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</si>
  <si>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</si>
  <si>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</si>
  <si>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</si>
  <si>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</si>
  <si>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</si>
  <si>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</si>
  <si>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</si>
  <si>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</si>
  <si>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</si>
  <si>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</si>
  <si>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</si>
  <si>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</si>
  <si>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</si>
  <si>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</si>
  <si>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</si>
  <si>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</si>
  <si>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</si>
  <si>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</si>
  <si>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</si>
  <si>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</si>
  <si>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</si>
  <si>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</si>
  <si>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</si>
  <si>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</si>
  <si>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</si>
  <si>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</si>
  <si>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</si>
  <si>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</si>
  <si>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</si>
  <si>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</si>
  <si>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</si>
  <si>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</si>
  <si>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</si>
  <si>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</si>
  <si>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</si>
  <si>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</si>
  <si>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</si>
  <si>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</si>
  <si>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</si>
  <si>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</si>
  <si>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</si>
  <si>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</si>
  <si>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</si>
  <si>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</si>
  <si>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</si>
  <si>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</si>
  <si>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</si>
  <si>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</si>
  <si>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</si>
  <si>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</si>
  <si>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</si>
  <si>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</si>
  <si>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</si>
  <si>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</si>
  <si>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</si>
  <si>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</si>
  <si>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</si>
  <si>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</si>
  <si>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</si>
  <si>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</si>
  <si>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</si>
  <si>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</si>
  <si>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</si>
  <si>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</si>
  <si>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</si>
  <si>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</si>
  <si>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</si>
  <si>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</si>
  <si>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</si>
  <si>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</si>
  <si>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</si>
  <si>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</si>
  <si>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</si>
  <si>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</si>
  <si>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</si>
  <si>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</si>
  <si>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</si>
  <si>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</si>
  <si>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</si>
  <si>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</si>
  <si>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</si>
  <si>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</si>
  <si>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</si>
  <si>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</si>
  <si>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</si>
  <si>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</si>
  <si>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</si>
  <si>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</si>
  <si>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</si>
  <si>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</si>
  <si>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</si>
  <si>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</si>
  <si>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</si>
  <si>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</si>
  <si>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</si>
  <si>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</si>
  <si>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</si>
  <si>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</si>
  <si>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</si>
  <si>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</si>
  <si>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</si>
  <si>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</si>
  <si>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</si>
  <si>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</si>
  <si>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</si>
  <si>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</si>
  <si>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</si>
  <si>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</si>
  <si>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</si>
  <si>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</si>
  <si>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</si>
  <si>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</si>
  <si>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</si>
  <si>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</si>
  <si>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</si>
  <si>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</si>
  <si>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</si>
  <si>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</si>
  <si>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</si>
  <si>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</si>
  <si>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</si>
  <si>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</si>
  <si>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</si>
  <si>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</si>
  <si>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</si>
  <si>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</si>
  <si>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</si>
  <si>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</si>
  <si>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</si>
  <si>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</si>
  <si>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</si>
  <si>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</si>
  <si>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</si>
  <si>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</si>
  <si>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</si>
  <si>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</si>
  <si>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</si>
  <si>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</si>
  <si>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</si>
  <si>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</si>
  <si>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</si>
  <si>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</si>
  <si>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</si>
  <si>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</si>
  <si>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</si>
  <si>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</si>
  <si>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</si>
  <si>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</si>
  <si>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</si>
  <si>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</si>
  <si>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</si>
  <si>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</si>
  <si>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</si>
  <si>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</si>
  <si>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</si>
  <si>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</si>
  <si>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</si>
  <si>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</si>
  <si>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</si>
  <si>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</si>
  <si>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</si>
  <si>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</si>
  <si>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</si>
  <si>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</si>
  <si>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</si>
  <si>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</si>
  <si>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</si>
  <si>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</si>
  <si>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</si>
  <si>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</si>
  <si>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</si>
  <si>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</si>
  <si>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</si>
  <si>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</si>
  <si>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</si>
  <si>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</si>
  <si>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</si>
  <si>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</si>
  <si>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</si>
  <si>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</si>
  <si>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</si>
  <si>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</si>
  <si>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</si>
  <si>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</si>
  <si>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</si>
  <si>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</si>
  <si>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</si>
  <si>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</si>
  <si>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</si>
  <si>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</si>
  <si>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</si>
  <si>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</si>
  <si>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</si>
  <si>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</si>
  <si>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</si>
  <si>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</si>
  <si>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</si>
  <si>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</si>
  <si>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</si>
  <si>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</si>
  <si>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</si>
  <si>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</si>
  <si>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</si>
  <si>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</si>
  <si>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</si>
  <si>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</si>
  <si>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</si>
  <si>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</si>
  <si>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</si>
  <si>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</si>
  <si>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</si>
  <si>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</si>
  <si>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</si>
  <si>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</si>
  <si>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</si>
  <si>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</si>
  <si>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</si>
  <si>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</si>
  <si>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</si>
  <si>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</si>
  <si>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</si>
  <si>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</si>
  <si>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</si>
  <si>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</si>
  <si>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</si>
  <si>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</si>
  <si>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</si>
  <si>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</si>
  <si>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</si>
  <si>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</si>
  <si>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</si>
  <si>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</si>
  <si>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</si>
  <si>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</si>
  <si>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</si>
  <si>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</si>
  <si>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</si>
  <si>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</si>
  <si>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</si>
  <si>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</si>
  <si>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</si>
  <si>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</si>
  <si>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</si>
  <si>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</si>
  <si>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</si>
  <si>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</si>
  <si>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</si>
  <si>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</si>
  <si>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</si>
  <si>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</si>
  <si>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</si>
  <si>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</si>
  <si>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</si>
  <si>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</si>
  <si>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</si>
  <si>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</si>
  <si>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</si>
  <si>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</si>
  <si>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</si>
  <si>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</si>
  <si>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</si>
  <si>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</si>
  <si>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</si>
  <si>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</si>
  <si>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</si>
  <si>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</si>
  <si>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</si>
  <si>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</si>
  <si>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</si>
  <si>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</si>
  <si>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</si>
  <si>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</si>
  <si>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</si>
  <si>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</si>
  <si>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</si>
  <si>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</si>
  <si>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</si>
  <si>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</si>
  <si>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</si>
  <si>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</si>
  <si>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</si>
  <si>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</si>
  <si>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</si>
  <si>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</si>
  <si>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</si>
  <si>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</si>
  <si>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</si>
  <si>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</si>
  <si>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</si>
  <si>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</si>
  <si>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</si>
  <si>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</si>
  <si>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</si>
  <si>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</si>
  <si>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</si>
  <si>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</si>
  <si>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</si>
  <si>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</si>
  <si>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</si>
  <si>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</si>
  <si>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</si>
  <si>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</si>
  <si>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</si>
  <si>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</si>
  <si>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</si>
  <si>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</si>
  <si>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</si>
  <si>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</si>
  <si>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</si>
  <si>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</si>
  <si>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</si>
  <si>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</si>
  <si>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</si>
  <si>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</si>
  <si>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</si>
  <si>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</si>
  <si>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</si>
  <si>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</si>
  <si>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</si>
  <si>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</si>
  <si>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</si>
  <si>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</si>
  <si>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</si>
  <si>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</si>
  <si>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</si>
  <si>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</si>
  <si>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</si>
  <si>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</si>
  <si>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</si>
  <si>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</si>
  <si>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</si>
  <si>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</si>
  <si>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</si>
  <si>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</si>
  <si>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</si>
  <si>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</si>
  <si>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</si>
  <si>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</si>
  <si>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</si>
  <si>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</si>
  <si>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</si>
  <si>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</si>
  <si>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</si>
  <si>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</si>
  <si>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</si>
  <si>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</si>
  <si>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</si>
  <si>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</si>
  <si>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</si>
  <si>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</si>
  <si>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</si>
  <si>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</si>
  <si>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</si>
  <si>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</si>
  <si>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</si>
  <si>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</si>
  <si>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</si>
  <si>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</si>
  <si>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</si>
  <si>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</si>
  <si>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</si>
  <si>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</si>
  <si>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</si>
  <si>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</si>
  <si>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</si>
  <si>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</si>
  <si>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</si>
  <si>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</si>
  <si>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</si>
  <si>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</si>
  <si>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</si>
  <si>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</si>
  <si>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</si>
  <si>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</si>
  <si>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</si>
  <si>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</si>
  <si>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</si>
  <si>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</si>
  <si>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</si>
  <si>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</si>
  <si>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</si>
  <si>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</si>
  <si>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</si>
  <si>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</si>
  <si>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</si>
  <si>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</si>
  <si>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</si>
  <si>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</si>
  <si>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</si>
  <si>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</si>
  <si>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</si>
  <si>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</si>
  <si>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</si>
  <si>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</si>
  <si>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</si>
  <si>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</si>
  <si>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</si>
  <si>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</si>
  <si>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</si>
  <si>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</si>
  <si>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</si>
  <si>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</si>
  <si>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</si>
  <si>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</si>
  <si>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</si>
  <si>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</si>
  <si>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</si>
  <si>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</si>
  <si>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</si>
  <si>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</si>
  <si>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</si>
  <si>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</si>
  <si>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</si>
  <si>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</si>
  <si>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</si>
  <si>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</si>
  <si>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</si>
  <si>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</si>
  <si>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</si>
  <si>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</si>
  <si>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</si>
  <si>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</si>
  <si>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</si>
  <si>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</si>
  <si>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</si>
  <si>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</si>
  <si>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</si>
  <si>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</si>
  <si>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</si>
  <si>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</si>
  <si>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</si>
  <si>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</si>
  <si>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</si>
  <si>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</si>
  <si>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</si>
  <si>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</si>
  <si>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</si>
  <si>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</si>
  <si>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</si>
  <si>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</si>
  <si>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</si>
  <si>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</si>
  <si>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</si>
  <si>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</si>
  <si>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</si>
  <si>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</si>
  <si>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</si>
  <si>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</si>
  <si>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</si>
  <si>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</si>
  <si>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</si>
  <si>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</si>
  <si>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</si>
  <si>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</si>
  <si>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</si>
  <si>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</si>
  <si>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</si>
  <si>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</si>
  <si>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</si>
  <si>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</si>
  <si>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</si>
  <si>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</si>
  <si>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</si>
  <si>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</si>
  <si>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</si>
  <si>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</si>
  <si>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</si>
  <si>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</si>
  <si>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</si>
  <si>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</si>
  <si>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</si>
  <si>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</si>
  <si>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</si>
  <si>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</si>
  <si>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</si>
  <si>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</si>
  <si>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</si>
  <si>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</si>
  <si>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</si>
  <si>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</si>
  <si>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</si>
  <si>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</si>
  <si>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</si>
  <si>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</si>
  <si>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</si>
  <si>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</si>
  <si>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</si>
  <si>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</si>
  <si>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</si>
  <si>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</si>
  <si>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</si>
  <si>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</si>
  <si>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</si>
  <si>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</si>
  <si>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</si>
  <si>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</si>
  <si>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</si>
  <si>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</si>
  <si>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</si>
  <si>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</si>
  <si>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</si>
  <si>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</si>
  <si>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</si>
  <si>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</si>
  <si>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</si>
  <si>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</si>
  <si>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</si>
  <si>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</si>
  <si>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</si>
  <si>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</si>
  <si>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</si>
  <si>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</si>
  <si>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</si>
  <si>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</si>
  <si>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</si>
  <si>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</si>
  <si>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</si>
  <si>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</si>
  <si>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</si>
  <si>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</si>
  <si>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</si>
  <si>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</si>
  <si>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</si>
  <si>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</si>
  <si>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</si>
  <si>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</si>
  <si>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</si>
  <si>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</si>
  <si>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</si>
  <si>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</si>
  <si>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</si>
  <si>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</si>
  <si>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</si>
  <si>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</si>
  <si>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</si>
  <si>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</si>
  <si>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</si>
  <si>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</si>
  <si>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</si>
  <si>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</si>
  <si>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</si>
  <si>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</si>
  <si>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</si>
  <si>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</si>
  <si>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</si>
  <si>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</si>
  <si>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</si>
  <si>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</si>
  <si>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</si>
  <si>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</si>
  <si>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</si>
  <si>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</si>
  <si>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</si>
  <si>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</si>
  <si>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</si>
  <si>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</si>
  <si>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</si>
  <si>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</si>
  <si>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</si>
  <si>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</si>
  <si>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</si>
  <si>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</si>
  <si>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</si>
  <si>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</si>
  <si>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</si>
  <si>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</si>
  <si>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</si>
  <si>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</si>
  <si>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</si>
  <si>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</si>
  <si>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</si>
  <si>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</si>
  <si>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</si>
  <si>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</si>
  <si>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</si>
  <si>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</si>
  <si>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</si>
  <si>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</si>
  <si>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</si>
  <si>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</si>
  <si>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</si>
  <si>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</si>
  <si>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</si>
  <si>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</si>
  <si>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</si>
  <si>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</si>
  <si>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</si>
  <si>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</si>
  <si>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</si>
  <si>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</si>
  <si>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</si>
  <si>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</si>
  <si>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</si>
  <si>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</si>
  <si>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</si>
  <si>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</si>
  <si>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</si>
  <si>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</si>
  <si>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</si>
  <si>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</si>
  <si>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</si>
  <si>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</si>
  <si>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</si>
  <si>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</si>
  <si>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</si>
  <si>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</si>
  <si>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</si>
  <si>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</si>
  <si>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</si>
  <si>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</si>
  <si>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</si>
  <si>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</si>
  <si>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</si>
  <si>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</si>
  <si>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</si>
  <si>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</si>
  <si>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</si>
  <si>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</si>
  <si>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</si>
  <si>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</si>
  <si>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</si>
  <si>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</si>
  <si>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</si>
  <si>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</si>
  <si>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</si>
  <si>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</si>
  <si>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</si>
  <si>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</si>
  <si>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</si>
  <si>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</si>
  <si>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</si>
  <si>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</si>
  <si>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</si>
  <si>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</si>
  <si>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</si>
  <si>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</si>
  <si>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</si>
  <si>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</si>
  <si>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</si>
  <si>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</si>
  <si>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</si>
  <si>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</si>
  <si>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</si>
  <si>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</si>
  <si>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</si>
  <si>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</si>
  <si>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</si>
  <si>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</si>
  <si>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</si>
  <si>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</si>
  <si>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</si>
  <si>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</si>
  <si>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</si>
  <si>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</si>
  <si>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</si>
  <si>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</si>
  <si>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</si>
  <si>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</si>
  <si>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</si>
  <si>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</si>
  <si>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</si>
  <si>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</si>
  <si>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</si>
  <si>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</si>
  <si>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</si>
  <si>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</si>
  <si>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</si>
  <si>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</si>
  <si>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</si>
  <si>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</si>
  <si>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</si>
  <si>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</si>
  <si>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</si>
  <si>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</si>
  <si>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</si>
  <si>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</si>
  <si>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</si>
  <si>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</si>
  <si>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</si>
  <si>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</si>
  <si>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</si>
  <si>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</si>
  <si>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</si>
  <si>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</si>
  <si>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</si>
  <si>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</si>
  <si>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</si>
  <si>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</si>
  <si>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</si>
  <si>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</si>
  <si>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</si>
  <si>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</si>
  <si>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</si>
  <si>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</si>
  <si>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</si>
  <si>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</si>
  <si>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</si>
  <si>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</si>
  <si>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</si>
  <si>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</si>
  <si>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</si>
  <si>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</si>
  <si>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</si>
  <si>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</si>
  <si>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</si>
  <si>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</si>
  <si>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</si>
  <si>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</si>
  <si>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</si>
  <si>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</si>
  <si>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</si>
  <si>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</si>
  <si>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</si>
  <si>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</si>
  <si>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</si>
  <si>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</si>
  <si>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</si>
  <si>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</si>
  <si>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</si>
  <si>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</si>
  <si>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</si>
  <si>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</si>
  <si>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</si>
  <si>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</si>
  <si>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</si>
  <si>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</si>
  <si>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</si>
  <si>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</si>
  <si>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</si>
  <si>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</si>
  <si>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</si>
  <si>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</si>
  <si>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</si>
  <si>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</si>
  <si>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</si>
  <si>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</si>
  <si>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</si>
  <si>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</si>
  <si>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</si>
  <si>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</si>
  <si>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</si>
  <si>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</si>
  <si>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</si>
  <si>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</si>
  <si>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</si>
  <si>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</si>
  <si>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</si>
  <si>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</si>
  <si>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</si>
  <si>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</si>
  <si>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</si>
  <si>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</si>
  <si>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</si>
  <si>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</si>
  <si>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</si>
  <si>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</si>
  <si>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</si>
  <si>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</si>
  <si>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</si>
  <si>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</si>
  <si>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</si>
  <si>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</si>
  <si>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</si>
  <si>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</si>
  <si>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</si>
  <si>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</si>
  <si>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</si>
  <si>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</si>
  <si>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</si>
  <si>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</si>
  <si>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</si>
  <si>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</si>
  <si>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</si>
  <si>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</si>
  <si>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</si>
  <si>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</si>
  <si>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</si>
  <si>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</si>
  <si>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</si>
  <si>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</si>
  <si>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</si>
  <si>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</si>
  <si>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</si>
  <si>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</si>
  <si>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</si>
  <si>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</si>
  <si>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</si>
  <si>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</si>
  <si>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</si>
  <si>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</si>
  <si>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</si>
  <si>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</si>
  <si>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</si>
  <si>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</si>
  <si>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</si>
  <si>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</si>
  <si>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</si>
  <si>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</si>
  <si>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</si>
  <si>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</si>
  <si>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</si>
  <si>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</si>
  <si>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</si>
  <si>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</si>
  <si>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</si>
  <si>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</si>
  <si>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</si>
  <si>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</si>
  <si>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</si>
  <si>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</si>
  <si>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</si>
  <si>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</si>
  <si>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</si>
  <si>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</si>
  <si>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</si>
  <si>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</si>
  <si>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</si>
  <si>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</si>
  <si>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</si>
  <si>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</si>
  <si>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</si>
  <si>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</si>
  <si>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</si>
  <si>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</si>
  <si>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</si>
  <si>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</si>
  <si>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</si>
  <si>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</si>
  <si>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</si>
  <si>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</si>
  <si>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</si>
  <si>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</si>
  <si>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</si>
  <si>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</si>
  <si>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</si>
  <si>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</si>
  <si>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</si>
  <si>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</si>
  <si>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</si>
  <si>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</si>
  <si>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</si>
  <si>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</si>
  <si>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</si>
  <si>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</si>
  <si>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</si>
  <si>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</si>
  <si>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</si>
  <si>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</si>
  <si>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</si>
  <si>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</si>
  <si>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</si>
  <si>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</si>
  <si>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</si>
  <si>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</si>
  <si>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</si>
  <si>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</si>
  <si>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</si>
  <si>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</si>
  <si>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</si>
  <si>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</si>
  <si>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</si>
  <si>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</si>
  <si>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</si>
  <si>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</si>
  <si>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</si>
  <si>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</si>
  <si>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</si>
  <si>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</si>
  <si>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</si>
  <si>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</si>
  <si>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</si>
  <si>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</si>
  <si>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</si>
  <si>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</si>
  <si>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</si>
  <si>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</si>
  <si>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</si>
  <si>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</si>
  <si>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</si>
  <si>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</si>
  <si>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</si>
  <si>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</si>
  <si>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</si>
  <si>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</si>
  <si>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</si>
  <si>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</si>
  <si>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</si>
  <si>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</si>
  <si>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</si>
  <si>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</si>
  <si>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</si>
  <si>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</si>
  <si>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</si>
  <si>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</si>
  <si>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</si>
  <si>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</si>
  <si>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</si>
  <si>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</si>
  <si>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</si>
  <si>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</si>
  <si>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</si>
  <si>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</si>
  <si>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</si>
  <si>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</si>
  <si>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</si>
  <si>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</si>
  <si>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</si>
  <si>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</si>
  <si>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</si>
  <si>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</si>
  <si>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</si>
  <si>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</si>
  <si>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</si>
  <si>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</si>
  <si>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</si>
  <si>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</si>
  <si>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</si>
  <si>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</si>
  <si>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</si>
  <si>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</si>
  <si>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</si>
  <si>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</si>
  <si>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</si>
  <si>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</si>
  <si>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</si>
  <si>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</si>
  <si>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</si>
  <si>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</si>
  <si>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</si>
  <si>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</si>
  <si>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</si>
  <si>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</si>
  <si>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</si>
  <si>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</si>
  <si>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</si>
  <si>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</si>
  <si>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</si>
  <si>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</si>
  <si>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</si>
  <si>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</si>
  <si>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</si>
  <si>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</si>
  <si>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</si>
  <si>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</si>
  <si>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</si>
  <si>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</si>
  <si>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</si>
  <si>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</si>
  <si>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</si>
  <si>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</si>
  <si>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</si>
  <si>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</si>
  <si>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</si>
  <si>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</si>
  <si>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</si>
  <si>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</si>
  <si>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</si>
  <si>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</si>
  <si>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</si>
  <si>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</si>
  <si>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</si>
  <si>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</si>
  <si>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</si>
  <si>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</si>
  <si>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</si>
  <si>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</si>
  <si>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</si>
  <si>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</si>
  <si>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</si>
  <si>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</si>
  <si>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</si>
  <si>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</si>
  <si>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</si>
  <si>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</si>
  <si>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</si>
  <si>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</si>
  <si>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</si>
  <si>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</si>
  <si>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</si>
  <si>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</si>
  <si>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</si>
  <si>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</si>
  <si>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</si>
  <si>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</si>
  <si>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</si>
  <si>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</si>
  <si>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</si>
  <si>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</si>
  <si>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</si>
  <si>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</si>
  <si>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</si>
  <si>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</si>
  <si>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</si>
  <si>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</si>
  <si>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</si>
  <si>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</si>
  <si>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</si>
  <si>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</si>
  <si>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</si>
  <si>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</si>
  <si>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</si>
  <si>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</si>
  <si>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</si>
  <si>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</si>
  <si>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</si>
  <si>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</si>
  <si>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</si>
  <si>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</si>
  <si>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</si>
  <si>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</si>
  <si>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</si>
  <si>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</si>
  <si>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</si>
  <si>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</si>
  <si>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</si>
  <si>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</si>
  <si>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</si>
  <si>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</si>
  <si>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</si>
  <si>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</si>
  <si>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</si>
  <si>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</si>
  <si>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</si>
  <si>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</si>
  <si>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</si>
  <si>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</si>
  <si>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</si>
  <si>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</si>
  <si>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</si>
  <si>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</si>
  <si>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</si>
  <si>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</si>
  <si>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</si>
  <si>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</si>
  <si>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</si>
  <si>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</si>
  <si>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</si>
  <si>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</si>
  <si>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</si>
  <si>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</si>
  <si>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</si>
  <si>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</si>
  <si>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</si>
  <si>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</si>
  <si>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</si>
  <si>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</si>
  <si>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</si>
  <si>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</si>
  <si>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</si>
  <si>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</si>
  <si>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</si>
  <si>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</si>
  <si>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</si>
  <si>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</si>
  <si>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</si>
  <si>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</si>
  <si>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</si>
  <si>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</si>
  <si>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</si>
  <si>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</si>
  <si>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</si>
  <si>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</si>
  <si>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</si>
  <si>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</si>
  <si>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</si>
  <si>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</si>
  <si>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</si>
  <si>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</si>
  <si>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</si>
  <si>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</si>
  <si>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</si>
  <si>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</si>
  <si>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</si>
  <si>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</si>
  <si>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</si>
  <si>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</si>
  <si>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</si>
  <si>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</si>
  <si>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</si>
  <si>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</si>
  <si>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</si>
  <si>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</si>
  <si>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</si>
  <si>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</si>
  <si>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</si>
  <si>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</si>
  <si>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</si>
  <si>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</si>
  <si>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</si>
  <si>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</si>
  <si>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</si>
  <si>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</si>
  <si>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</si>
  <si>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</si>
  <si>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</si>
  <si>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</si>
  <si>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</si>
  <si>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</si>
  <si>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</si>
  <si>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</si>
  <si>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</si>
  <si>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</si>
  <si>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</si>
  <si>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</si>
  <si>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</si>
  <si>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</si>
  <si>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</si>
  <si>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</si>
  <si>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</si>
  <si>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</si>
  <si>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</si>
  <si>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</si>
  <si>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</si>
  <si>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</si>
  <si>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</si>
  <si>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</si>
  <si>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</si>
  <si>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</si>
  <si>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</si>
  <si>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</si>
  <si>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</si>
  <si>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</si>
  <si>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</si>
  <si>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</si>
  <si>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</si>
  <si>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</si>
  <si>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</si>
  <si>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</si>
  <si>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</si>
  <si>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</si>
  <si>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</si>
  <si>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</si>
  <si>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</si>
  <si>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</si>
  <si>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</si>
  <si>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</si>
  <si>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</si>
  <si>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</si>
  <si>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</si>
  <si>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</si>
  <si>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</si>
  <si>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</si>
  <si>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</si>
  <si>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</si>
  <si>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</si>
  <si>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</si>
  <si>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</si>
  <si>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</si>
  <si>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</si>
  <si>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</si>
  <si>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</si>
  <si>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</si>
  <si>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</si>
  <si>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</si>
  <si>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</si>
  <si>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</si>
  <si>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</si>
  <si>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</si>
  <si>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</si>
  <si>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</si>
  <si>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</si>
  <si>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</si>
  <si>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</si>
  <si>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</si>
  <si>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</si>
  <si>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</si>
  <si>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</si>
  <si>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</si>
  <si>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</si>
  <si>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</si>
  <si>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</si>
  <si>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</si>
  <si>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</si>
  <si>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</si>
  <si>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</si>
  <si>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</si>
  <si>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</si>
  <si>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</si>
  <si>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</si>
  <si>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</si>
  <si>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</si>
  <si>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</si>
  <si>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</si>
  <si>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</si>
  <si>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</si>
  <si>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</si>
  <si>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</si>
  <si>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</si>
  <si>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</si>
  <si>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</si>
  <si>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</si>
  <si>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</si>
  <si>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</si>
  <si>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</si>
  <si>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</si>
  <si>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</si>
  <si>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</si>
  <si>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</si>
  <si>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</si>
  <si>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</si>
  <si>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</si>
  <si>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</si>
  <si>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</si>
  <si>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</si>
  <si>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</si>
  <si>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</si>
  <si>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</si>
  <si>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</si>
  <si>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</si>
  <si>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</si>
  <si>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</si>
  <si>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</si>
  <si>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</si>
  <si>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</si>
  <si>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</si>
  <si>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</si>
  <si>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</si>
  <si>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</si>
  <si>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</si>
  <si>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</si>
  <si>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</si>
  <si>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</si>
  <si>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</si>
  <si>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</si>
  <si>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</si>
  <si>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</si>
  <si>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</si>
  <si>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</si>
  <si>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</si>
  <si>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</si>
  <si>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</si>
  <si>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</si>
  <si>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</si>
  <si>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</si>
  <si>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</si>
  <si>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</si>
  <si>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</si>
  <si>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</si>
  <si>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</si>
  <si>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</si>
  <si>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</si>
  <si>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</si>
  <si>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</si>
  <si>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</si>
  <si>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</si>
  <si>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</si>
  <si>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</si>
  <si>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</si>
  <si>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</si>
  <si>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</si>
  <si>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</si>
  <si>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</si>
  <si>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</si>
  <si>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</si>
  <si>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</si>
  <si>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</si>
  <si>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</si>
  <si>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</si>
  <si>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</si>
  <si>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</si>
  <si>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</si>
  <si>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</si>
  <si>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</si>
  <si>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</si>
  <si>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</si>
  <si>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</si>
  <si>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</si>
  <si>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</si>
  <si>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</si>
  <si>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</si>
  <si>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</si>
  <si>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</si>
  <si>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</si>
  <si>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</si>
  <si>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</si>
  <si>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</si>
  <si>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</si>
  <si>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</si>
  <si>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</si>
  <si>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</si>
  <si>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</si>
  <si>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</si>
  <si>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</si>
  <si>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</si>
  <si>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</si>
  <si>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</si>
  <si>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</si>
  <si>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</si>
  <si>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</si>
  <si>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</si>
  <si>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</si>
  <si>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</si>
  <si>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</si>
  <si>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</si>
  <si>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</si>
  <si>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</si>
  <si>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</si>
  <si>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</si>
  <si>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</si>
  <si>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</si>
  <si>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</si>
  <si>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</si>
  <si>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</si>
  <si>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</si>
  <si>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</si>
  <si>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</si>
  <si>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</si>
  <si>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</si>
  <si>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</si>
  <si>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</si>
  <si>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</si>
  <si>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</si>
  <si>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</si>
  <si>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</si>
  <si>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</si>
  <si>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</si>
  <si>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</si>
  <si>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</si>
  <si>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</si>
  <si>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</si>
  <si>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</si>
  <si>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</si>
  <si>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</si>
  <si>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</si>
  <si>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</si>
  <si>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</si>
  <si>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</si>
  <si>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</si>
  <si>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</si>
  <si>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</si>
  <si>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</si>
  <si>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</si>
  <si>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</si>
  <si>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</si>
  <si>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</si>
  <si>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</si>
  <si>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</si>
  <si>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</si>
  <si>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</si>
  <si>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</si>
  <si>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</si>
  <si>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</si>
  <si>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</si>
  <si>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</si>
  <si>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</si>
  <si>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</si>
  <si>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</si>
  <si>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</si>
  <si>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</si>
  <si>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</si>
  <si>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</si>
  <si>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</si>
  <si>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</si>
  <si>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</si>
  <si>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</si>
  <si>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</si>
  <si>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</si>
  <si>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</si>
  <si>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</si>
  <si>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</si>
  <si>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</si>
  <si>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</si>
  <si>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</si>
  <si>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</si>
  <si>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</si>
  <si>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</si>
  <si>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</si>
  <si>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</si>
  <si>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</si>
  <si>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</si>
  <si>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</si>
  <si>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</si>
  <si>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</si>
  <si>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</si>
  <si>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</si>
  <si>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</si>
  <si>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</si>
  <si>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</si>
  <si>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</si>
  <si>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</si>
  <si>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</si>
  <si>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</si>
  <si>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</si>
  <si>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</si>
  <si>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</si>
  <si>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</si>
  <si>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</si>
  <si>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</si>
  <si>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</si>
  <si>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</si>
  <si>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</si>
  <si>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</si>
  <si>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</si>
  <si>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</si>
  <si>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</si>
  <si>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</si>
  <si>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</si>
  <si>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</si>
  <si>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</si>
  <si>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</si>
  <si>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</si>
  <si>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</si>
  <si>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</si>
  <si>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</si>
  <si>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</si>
  <si>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</si>
  <si>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</si>
  <si>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</si>
  <si>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</si>
  <si>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</si>
  <si>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</si>
  <si>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</si>
  <si>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</si>
  <si>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</si>
  <si>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</si>
  <si>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</si>
  <si>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</si>
  <si>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</si>
  <si>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</si>
  <si>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</si>
  <si>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</si>
  <si>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</si>
  <si>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</si>
  <si>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</si>
  <si>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</si>
  <si>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</si>
  <si>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</si>
  <si>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</si>
  <si>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</si>
  <si>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</si>
  <si>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</si>
  <si>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</si>
  <si>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</si>
  <si>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</si>
  <si>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</si>
  <si>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</si>
  <si>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</si>
  <si>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</si>
  <si>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</si>
  <si>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</si>
  <si>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</si>
  <si>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</si>
  <si>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</si>
  <si>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</si>
  <si>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</si>
  <si>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</si>
  <si>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</si>
  <si>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</si>
  <si>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</si>
  <si>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</si>
  <si>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</si>
  <si>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</si>
  <si>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</si>
  <si>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</si>
  <si>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</si>
  <si>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</si>
  <si>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</si>
  <si>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</si>
  <si>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</si>
  <si>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</si>
  <si>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</si>
  <si>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</si>
  <si>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</si>
  <si>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</si>
  <si>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</si>
  <si>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</si>
  <si>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</si>
  <si>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</si>
  <si>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</si>
  <si>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</si>
  <si>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</si>
  <si>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</si>
  <si>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</si>
  <si>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</si>
  <si>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</si>
  <si>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</si>
  <si>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</si>
  <si>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</si>
  <si>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</si>
  <si>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</si>
  <si>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</si>
  <si>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</si>
  <si>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</si>
  <si>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</si>
  <si>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</si>
  <si>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</si>
  <si>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</si>
  <si>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</si>
  <si>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</si>
  <si>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</si>
  <si>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</si>
  <si>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</si>
  <si>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</si>
  <si>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</si>
  <si>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</si>
  <si>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</si>
  <si>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</si>
  <si>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</si>
  <si>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</si>
  <si>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</si>
  <si>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</si>
  <si>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</si>
  <si>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</si>
  <si>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</si>
  <si>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</si>
  <si>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</si>
  <si>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</si>
  <si>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</si>
  <si>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</si>
  <si>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</si>
  <si>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</si>
  <si>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</si>
  <si>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</si>
  <si>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</si>
  <si>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</si>
  <si>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</si>
  <si>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</si>
  <si>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</si>
  <si>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</si>
  <si>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</si>
  <si>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</si>
  <si>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</si>
  <si>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</si>
  <si>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</si>
  <si>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</si>
  <si>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</si>
  <si>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</si>
  <si>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</si>
  <si>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</si>
  <si>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</si>
  <si>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</si>
  <si>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</si>
  <si>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</si>
  <si>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</si>
  <si>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</si>
  <si>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</si>
  <si>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</si>
  <si>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</si>
  <si>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</si>
  <si>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</si>
  <si>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</si>
  <si>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</si>
  <si>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</si>
  <si>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</si>
  <si>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</si>
  <si>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</si>
  <si>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</si>
  <si>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</si>
  <si>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</si>
  <si>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</si>
  <si>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</si>
  <si>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</si>
  <si>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</si>
  <si>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</si>
  <si>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</si>
  <si>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</si>
  <si>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</si>
  <si>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</si>
  <si>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</si>
  <si>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</si>
  <si>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</si>
  <si>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</si>
  <si>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</si>
  <si>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</si>
  <si>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</si>
  <si>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</si>
  <si>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</si>
  <si>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</si>
  <si>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</si>
  <si>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</si>
  <si>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</si>
  <si>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</si>
  <si>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</si>
  <si>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</si>
  <si>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</si>
  <si>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</si>
  <si>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</si>
  <si>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</si>
  <si>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</si>
  <si>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</si>
  <si>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</si>
  <si>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</si>
  <si>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</si>
  <si>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</si>
  <si>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</si>
  <si>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</si>
  <si>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</si>
  <si>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</si>
  <si>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</si>
  <si>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</si>
  <si>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</si>
  <si>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</si>
  <si>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</si>
  <si>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</si>
  <si>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</si>
  <si>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</si>
  <si>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</si>
  <si>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</si>
  <si>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</si>
  <si>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</si>
  <si>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</si>
  <si>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</si>
  <si>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</si>
  <si>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</si>
  <si>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</si>
  <si>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</si>
  <si>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</si>
  <si>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</si>
  <si>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</si>
  <si>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</si>
  <si>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</si>
  <si>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</si>
  <si>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</si>
  <si>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</si>
  <si>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</si>
  <si>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</si>
  <si>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</si>
  <si>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</si>
  <si>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</si>
  <si>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</si>
  <si>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</si>
  <si>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</si>
  <si>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</si>
  <si>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</si>
  <si>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</si>
  <si>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</si>
  <si>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</si>
  <si>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</si>
  <si>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</si>
  <si>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</si>
  <si>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</si>
  <si>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</si>
  <si>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</si>
  <si>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</si>
  <si>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</si>
  <si>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</si>
  <si>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</si>
  <si>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</si>
  <si>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</si>
  <si>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</si>
  <si>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</si>
  <si>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</si>
  <si>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</si>
  <si>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</si>
  <si>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</si>
  <si>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</si>
  <si>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</si>
  <si>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</si>
  <si>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</si>
  <si>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</si>
  <si>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</si>
  <si>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</si>
  <si>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</si>
  <si>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</si>
  <si>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</si>
  <si>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</si>
  <si>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</si>
  <si>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</si>
  <si>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</si>
  <si>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</si>
  <si>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</si>
  <si>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</si>
  <si>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</si>
  <si>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</si>
  <si>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</si>
  <si>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</si>
  <si>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</si>
  <si>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</si>
  <si>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</si>
  <si>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</si>
  <si>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</si>
  <si>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</si>
  <si>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</si>
  <si>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</si>
  <si>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</si>
  <si>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</si>
  <si>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</si>
  <si>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</si>
  <si>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</si>
  <si>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</si>
  <si>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</si>
  <si>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</si>
  <si>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</si>
  <si>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</si>
  <si>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</si>
  <si>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</si>
  <si>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</si>
  <si>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</si>
  <si>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</si>
  <si>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</si>
  <si>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</si>
  <si>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</si>
  <si>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</si>
  <si>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</si>
  <si>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</si>
  <si>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</si>
  <si>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</si>
  <si>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</si>
  <si>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</si>
  <si>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</si>
  <si>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</si>
  <si>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</si>
  <si>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</si>
  <si>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</si>
  <si>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</si>
  <si>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</si>
  <si>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</si>
  <si>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</si>
  <si>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</si>
  <si>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</si>
  <si>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</si>
  <si>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</si>
  <si>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</si>
  <si>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</si>
  <si>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</si>
  <si>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</si>
  <si>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</si>
  <si>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</si>
  <si>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</si>
  <si>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</si>
  <si>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</si>
  <si>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</si>
  <si>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</si>
  <si>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</si>
  <si>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</si>
  <si>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</si>
  <si>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</si>
  <si>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</si>
  <si>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</si>
  <si>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</si>
  <si>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</si>
  <si>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</si>
  <si>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</si>
  <si>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</si>
  <si>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</si>
  <si>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</si>
  <si>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</si>
  <si>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</si>
  <si>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</si>
  <si>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</si>
  <si>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</si>
  <si>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</si>
  <si>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</si>
  <si>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</si>
  <si>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</si>
  <si>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</si>
  <si>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</si>
  <si>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</si>
  <si>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</si>
  <si>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</si>
  <si>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</si>
  <si>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</si>
  <si>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</si>
  <si>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</si>
  <si>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</si>
  <si>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</si>
  <si>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</si>
  <si>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</si>
  <si>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</si>
  <si>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</si>
  <si>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</si>
  <si>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</si>
  <si>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</si>
  <si>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</si>
  <si>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</si>
  <si>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</si>
  <si>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</si>
  <si>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</si>
  <si>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</si>
  <si>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</si>
  <si>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</si>
  <si>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</si>
  <si>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</si>
  <si>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</si>
  <si>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</si>
  <si>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</si>
  <si>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</si>
  <si>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</si>
  <si>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</si>
  <si>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</si>
  <si>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</si>
  <si>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</si>
  <si>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</si>
  <si>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</si>
  <si>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</si>
  <si>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</si>
  <si>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</si>
  <si>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</si>
  <si>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</si>
  <si>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</si>
  <si>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</si>
  <si>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</si>
  <si>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</si>
  <si>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</si>
  <si>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</si>
  <si>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</si>
  <si>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</si>
  <si>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</si>
  <si>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</si>
  <si>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</si>
  <si>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</si>
  <si>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</si>
  <si>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</si>
  <si>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</si>
  <si>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</si>
  <si>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</si>
  <si>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</si>
  <si>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</si>
  <si>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</si>
  <si>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</si>
  <si>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</si>
  <si>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</si>
  <si>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</si>
  <si>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</si>
  <si>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</si>
  <si>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</si>
  <si>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</si>
  <si>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</si>
  <si>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</si>
  <si>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</si>
  <si>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</si>
  <si>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</si>
  <si>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</si>
  <si>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</si>
  <si>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</si>
  <si>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</si>
  <si>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</si>
  <si>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</si>
  <si>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</si>
  <si>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</si>
  <si>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</si>
  <si>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</si>
  <si>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</si>
  <si>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</si>
  <si>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</si>
  <si>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</si>
  <si>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</si>
  <si>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</si>
  <si>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</si>
  <si>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</si>
  <si>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</si>
  <si>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</si>
  <si>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</si>
  <si>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</si>
  <si>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</si>
  <si>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</si>
  <si>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</si>
  <si>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</si>
  <si>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</si>
  <si>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</si>
  <si>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</si>
  <si>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</si>
  <si>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</si>
  <si>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</si>
  <si>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</si>
  <si>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</si>
  <si>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</si>
  <si>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</si>
  <si>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</si>
  <si>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</si>
  <si>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</si>
  <si>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</si>
  <si>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</si>
  <si>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</si>
  <si>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</si>
  <si>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</si>
  <si>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</si>
  <si>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</si>
  <si>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</si>
  <si>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</si>
  <si>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</si>
  <si>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</si>
  <si>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</si>
  <si>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</si>
  <si>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</si>
  <si>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</si>
  <si>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</si>
  <si>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</si>
  <si>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</si>
  <si>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</si>
  <si>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</si>
  <si>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</si>
  <si>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</si>
  <si>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</si>
  <si>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</si>
  <si>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</si>
  <si>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</si>
  <si>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</si>
  <si>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</si>
  <si>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</si>
  <si>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</si>
  <si>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</si>
  <si>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</si>
  <si>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</si>
  <si>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</si>
  <si>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</si>
  <si>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</si>
  <si>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</si>
  <si>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</si>
  <si>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</si>
  <si>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</si>
  <si>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</si>
  <si>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</si>
  <si>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</si>
  <si>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</si>
  <si>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</si>
  <si>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</si>
  <si>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</si>
  <si>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</si>
  <si>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</si>
  <si>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</si>
  <si>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</si>
  <si>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</si>
  <si>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</si>
  <si>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</si>
  <si>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</si>
  <si>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</si>
  <si>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</si>
  <si>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</si>
  <si>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</si>
  <si>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</si>
  <si>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</si>
  <si>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</si>
  <si>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</si>
  <si>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</si>
  <si>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</si>
  <si>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</si>
  <si>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</si>
  <si>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</si>
  <si>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</si>
  <si>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</si>
  <si>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</si>
  <si>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</si>
  <si>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</si>
  <si>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</si>
  <si>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</si>
  <si>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</si>
  <si>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</si>
  <si>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</si>
  <si>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</si>
  <si>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</si>
  <si>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</si>
  <si>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</si>
  <si>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</si>
  <si>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</si>
  <si>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</si>
  <si>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</si>
  <si>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</si>
  <si>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</si>
  <si>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</si>
  <si>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</si>
  <si>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</si>
  <si>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</si>
  <si>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</si>
  <si>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</si>
  <si>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</si>
  <si>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</si>
  <si>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</si>
  <si>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</si>
  <si>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</si>
  <si>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</si>
  <si>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</si>
  <si>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</si>
  <si>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</si>
  <si>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</si>
  <si>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</si>
  <si>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</si>
  <si>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</si>
  <si>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</si>
  <si>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</si>
  <si>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</si>
  <si>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</si>
  <si>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</si>
  <si>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</si>
  <si>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</si>
  <si>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</si>
  <si>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</si>
  <si>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</si>
  <si>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</si>
  <si>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</si>
  <si>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</si>
  <si>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</si>
  <si>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</si>
  <si>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</si>
  <si>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</si>
  <si>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</si>
  <si>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</si>
  <si>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</si>
  <si>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</si>
  <si>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</si>
  <si>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</si>
  <si>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</si>
  <si>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</si>
  <si>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</si>
  <si>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</si>
  <si>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</si>
  <si>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</si>
  <si>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</si>
  <si>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</si>
  <si>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</si>
  <si>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</si>
  <si>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</si>
  <si>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</si>
  <si>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</si>
  <si>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</si>
  <si>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</si>
  <si>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</si>
  <si>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</si>
  <si>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</si>
  <si>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</si>
  <si>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</si>
  <si>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</si>
  <si>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</si>
  <si>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</si>
  <si>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</si>
  <si>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</si>
  <si>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</si>
  <si>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</si>
  <si>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</si>
  <si>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</si>
  <si>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</si>
  <si>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</si>
  <si>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</si>
  <si>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</si>
  <si>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</si>
  <si>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</si>
  <si>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</si>
  <si>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</si>
  <si>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</si>
  <si>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</si>
  <si>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</si>
  <si>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</si>
  <si>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</si>
  <si>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</si>
  <si>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</si>
  <si>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</si>
  <si>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</si>
  <si>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</si>
  <si>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</si>
  <si>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</si>
  <si>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</si>
  <si>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</si>
  <si>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</si>
  <si>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</si>
  <si>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</si>
  <si>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</si>
  <si>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</si>
  <si>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</si>
  <si>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</si>
  <si>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</si>
  <si>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</si>
  <si>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</si>
  <si>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</si>
  <si>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</si>
  <si>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</si>
  <si>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</si>
  <si>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</si>
  <si>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</si>
  <si>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</si>
  <si>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</si>
  <si>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</si>
  <si>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</si>
  <si>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</si>
  <si>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</si>
  <si>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</si>
  <si>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</si>
  <si>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</si>
  <si>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</si>
  <si>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</si>
  <si>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</si>
  <si>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</si>
  <si>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</si>
  <si>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</si>
  <si>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</si>
  <si>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</si>
  <si>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</si>
  <si>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</si>
  <si>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</si>
  <si>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</si>
  <si>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</si>
  <si>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</si>
  <si>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</si>
  <si>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</si>
  <si>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</si>
  <si>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</si>
  <si>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</si>
  <si>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</si>
  <si>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</si>
  <si>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</si>
  <si>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</si>
  <si>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</si>
  <si>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</si>
  <si>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</si>
  <si>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</si>
  <si>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</si>
  <si>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</si>
  <si>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</si>
  <si>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</si>
  <si>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</si>
  <si>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</si>
  <si>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</si>
  <si>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</si>
  <si>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</si>
  <si>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</si>
  <si>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</si>
  <si>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</si>
  <si>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</si>
  <si>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</si>
  <si>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</si>
  <si>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</si>
  <si>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</si>
  <si>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</si>
  <si>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</si>
  <si>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</si>
  <si>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</si>
  <si>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</si>
  <si>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</si>
  <si>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</si>
  <si>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</si>
  <si>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</si>
  <si>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</si>
  <si>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</si>
  <si>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</si>
  <si>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</si>
  <si>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</si>
  <si>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</si>
  <si>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</si>
  <si>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</si>
  <si>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</si>
  <si>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</si>
  <si>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</si>
  <si>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</si>
  <si>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</si>
  <si>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</si>
  <si>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</si>
  <si>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</si>
  <si>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</si>
  <si>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</si>
  <si>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</si>
  <si>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</si>
  <si>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</si>
  <si>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</si>
  <si>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</si>
  <si>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</si>
  <si>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</si>
  <si>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</si>
  <si>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</si>
  <si>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</si>
  <si>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</si>
  <si>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</si>
  <si>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</si>
  <si>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</si>
  <si>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</si>
  <si>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</si>
  <si>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</si>
  <si>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</si>
  <si>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</si>
  <si>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</si>
  <si>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</si>
  <si>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</si>
  <si>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</si>
  <si>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</si>
  <si>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</si>
  <si>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</si>
  <si>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</si>
  <si>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</si>
  <si>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</si>
  <si>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</si>
  <si>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</si>
  <si>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</si>
  <si>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</si>
  <si>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</si>
  <si>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</si>
  <si>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</si>
  <si>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</si>
  <si>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</si>
  <si>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</si>
  <si>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</si>
  <si>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</si>
  <si>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</si>
  <si>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</si>
  <si>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</si>
  <si>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</si>
  <si>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</si>
  <si>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</si>
  <si>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</si>
  <si>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</si>
  <si>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</si>
  <si>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</si>
  <si>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</si>
  <si>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</si>
  <si>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</si>
  <si>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</si>
  <si>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</si>
  <si>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</si>
  <si>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</si>
  <si>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</si>
  <si>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</si>
  <si>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</si>
  <si>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</si>
  <si>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</si>
  <si>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</si>
  <si>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</si>
  <si>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</si>
  <si>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</si>
  <si>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</si>
  <si>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</si>
  <si>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</si>
  <si>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</si>
  <si>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</si>
  <si>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</si>
  <si>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</si>
  <si>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</si>
  <si>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</si>
  <si>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</si>
  <si>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</si>
  <si>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</si>
  <si>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</si>
  <si>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</si>
  <si>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</si>
  <si>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</si>
  <si>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</si>
  <si>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</si>
  <si>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</si>
  <si>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</si>
  <si>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</si>
  <si>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</si>
  <si>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</si>
  <si>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</si>
  <si>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</si>
  <si>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</si>
  <si>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</si>
  <si>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</si>
  <si>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</si>
  <si>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</si>
  <si>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</si>
  <si>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</si>
  <si>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</si>
  <si>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</si>
  <si>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</si>
  <si>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</si>
  <si>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</si>
  <si>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</si>
  <si>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</si>
  <si>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</si>
  <si>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</si>
  <si>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</si>
  <si>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</si>
  <si>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</si>
  <si>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</si>
  <si>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</si>
  <si>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</si>
  <si>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</si>
  <si>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</si>
  <si>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</si>
  <si>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</si>
  <si>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</si>
  <si>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</si>
  <si>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</si>
  <si>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</si>
  <si>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</si>
  <si>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</si>
  <si>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</si>
  <si>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</si>
  <si>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</si>
  <si>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</si>
  <si>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</si>
  <si>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</si>
  <si>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</si>
  <si>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</si>
  <si>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</si>
  <si>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</si>
  <si>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</si>
  <si>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</si>
  <si>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</si>
  <si>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</si>
  <si>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</si>
  <si>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</si>
  <si>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</si>
  <si>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</si>
  <si>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</si>
  <si>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</si>
  <si>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</si>
  <si>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</si>
  <si>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</si>
  <si>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</si>
  <si>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</si>
  <si>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</si>
  <si>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</si>
  <si>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</si>
  <si>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</si>
  <si>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</si>
  <si>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</si>
  <si>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</si>
  <si>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</si>
  <si>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</si>
  <si>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</si>
  <si>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</si>
  <si>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</si>
  <si>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</si>
  <si>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</si>
  <si>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</si>
  <si>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</si>
  <si>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</si>
  <si>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</si>
  <si>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</si>
  <si>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</si>
  <si>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</si>
  <si>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</si>
  <si>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</si>
  <si>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</si>
  <si>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</si>
  <si>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</si>
  <si>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</si>
  <si>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</si>
  <si>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</si>
  <si>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</si>
  <si>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</si>
  <si>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</si>
  <si>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</si>
  <si>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</si>
  <si>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</si>
  <si>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</si>
  <si>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</si>
  <si>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</si>
  <si>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</si>
  <si>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</si>
  <si>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</si>
  <si>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</si>
  <si>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</si>
  <si>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</si>
  <si>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</si>
  <si>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</si>
  <si>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</si>
  <si>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</si>
  <si>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</si>
  <si>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</si>
  <si>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</si>
  <si>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</si>
  <si>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</si>
  <si>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</si>
  <si>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</si>
  <si>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</si>
  <si>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</si>
  <si>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</si>
  <si>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</si>
  <si>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</si>
  <si>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</si>
  <si>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</si>
  <si>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</si>
  <si>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</si>
  <si>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</si>
  <si>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</si>
  <si>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</si>
  <si>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</si>
  <si>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</si>
  <si>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</si>
  <si>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</si>
  <si>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</si>
  <si>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</si>
  <si>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</si>
  <si>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</si>
  <si>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</si>
  <si>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</si>
  <si>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</si>
  <si>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</si>
  <si>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</si>
  <si>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</si>
  <si>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</si>
  <si>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</si>
  <si>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</si>
  <si>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</si>
  <si>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</si>
  <si>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</si>
  <si>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</si>
  <si>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</si>
  <si>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</si>
  <si>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</si>
  <si>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</si>
  <si>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</si>
  <si>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</si>
  <si>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</si>
  <si>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</si>
  <si>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</si>
  <si>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</si>
  <si>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</si>
  <si>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</si>
  <si>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</si>
  <si>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</si>
  <si>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</si>
  <si>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</si>
  <si>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</si>
  <si>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</si>
  <si>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</si>
  <si>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</si>
  <si>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</si>
  <si>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</si>
  <si>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</si>
  <si>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</si>
  <si>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</si>
  <si>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</si>
  <si>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</si>
  <si>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</si>
  <si>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</si>
  <si>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</si>
  <si>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</si>
  <si>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</si>
  <si>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</si>
  <si>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</si>
  <si>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OŠ ANTE CURAĆ-PINJAC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</si>
</sst>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1599982</v>
      </c>
      <c r="D2" s="6">
        <f>'PR-RAS'!E6</f>
        <v>1632552.68</v>
      </c>
      <c r="E2" s="6">
        <v>0</v>
      </c>
      <c r="F2" s="6">
        <v>0</v>
      </c>
      <c r="G2" s="7">
        <f t="shared" ref="G2:G264" si="0">(B2/1000)*(C2*1+D2*2)</f>
        <v>4865.0873599999995</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1444472</v>
      </c>
      <c r="D46" s="1">
        <f>'PR-RAS'!E50</f>
        <v>1454899.62</v>
      </c>
      <c r="E46" s="1">
        <v>0</v>
      </c>
      <c r="F46" s="1">
        <v>0</v>
      </c>
      <c r="G46" s="2">
        <f t="shared" si="0"/>
        <v>195942.2058</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1444472</v>
      </c>
      <c r="D64" s="1">
        <f>'PR-RAS'!E68</f>
        <v>1454899.62</v>
      </c>
      <c r="E64" s="1">
        <v>0</v>
      </c>
      <c r="F64" s="1">
        <v>0</v>
      </c>
      <c r="G64" s="2">
        <f t="shared" si="0"/>
        <v>274319.08812000003</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1444472</v>
      </c>
      <c r="D65" s="1">
        <f>'PR-RAS'!E69</f>
        <v>1453850.75</v>
      </c>
      <c r="E65" s="1">
        <v>0</v>
      </c>
      <c r="F65" s="1">
        <v>0</v>
      </c>
      <c r="G65" s="2">
        <f t="shared" si="0"/>
        <v>278539.10399999999</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1048.8699999999999</v>
      </c>
      <c r="E66" s="1">
        <v>0</v>
      </c>
      <c r="F66" s="1">
        <v>0</v>
      </c>
      <c r="G66" s="2">
        <f t="shared" si="0"/>
        <v>136.35309999999998</v>
      </c>
      <c r="H66" s="2">
        <f t="shared" si="1"/>
        <v>0.13000000000010914</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v>
      </c>
      <c r="D78" s="1">
        <f>'PR-RAS'!E82</f>
        <v>0.39</v>
      </c>
      <c r="E78" s="1">
        <v>0</v>
      </c>
      <c r="F78" s="1">
        <v>0</v>
      </c>
      <c r="G78" s="2">
        <f t="shared" si="0"/>
        <v>0.83005999999999991</v>
      </c>
      <c r="H78" s="2">
        <f t="shared" si="1"/>
        <v>0.39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v>
      </c>
      <c r="D79" s="1">
        <f>'PR-RAS'!E83</f>
        <v>0.39</v>
      </c>
      <c r="E79" s="1">
        <v>0</v>
      </c>
      <c r="F79" s="1">
        <v>0</v>
      </c>
      <c r="G79" s="2">
        <f t="shared" si="0"/>
        <v>0.84083999999999992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v>
      </c>
      <c r="D81" s="1">
        <f>'PR-RAS'!E85</f>
        <v>0.39</v>
      </c>
      <c r="E81" s="1">
        <v>0</v>
      </c>
      <c r="F81" s="1">
        <v>0</v>
      </c>
      <c r="G81" s="2">
        <f t="shared" si="0"/>
        <v>0.86239999999999994</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2077</v>
      </c>
      <c r="D102" s="1">
        <f>'PR-RAS'!E106</f>
        <v>11897.5</v>
      </c>
      <c r="E102" s="1">
        <v>0</v>
      </c>
      <c r="F102" s="1">
        <v>0</v>
      </c>
      <c r="G102" s="2">
        <f t="shared" si="0"/>
        <v>2613.0720000000001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2077</v>
      </c>
      <c r="D108" s="1">
        <f>'PR-RAS'!E112</f>
        <v>11897.5</v>
      </c>
      <c r="E108" s="1">
        <v>0</v>
      </c>
      <c r="F108" s="1">
        <v>0</v>
      </c>
      <c r="G108" s="2">
        <f t="shared" si="0"/>
        <v>2768.3040000000001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2077</v>
      </c>
      <c r="D113" s="1">
        <f>'PR-RAS'!E117</f>
        <v>6360</v>
      </c>
      <c r="E113" s="1">
        <v>0</v>
      </c>
      <c r="F113" s="1">
        <v>0</v>
      </c>
      <c r="G113" s="2">
        <f t="shared" si="0"/>
        <v>1657.2640000000001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5537.5</v>
      </c>
      <c r="E115" s="1">
        <v>0</v>
      </c>
      <c r="F115" s="1">
        <v>0</v>
      </c>
      <c r="G115" s="2">
        <f t="shared" si="0"/>
        <v>1262.55</v>
      </c>
      <c r="H115" s="2">
        <f t="shared" si="1"/>
        <v>0.5</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153423</v>
      </c>
      <c r="D129" s="1">
        <f>'PR-RAS'!E133</f>
        <v>165755.17000000001</v>
      </c>
      <c r="E129" s="1">
        <v>0</v>
      </c>
      <c r="F129" s="1">
        <v>0</v>
      </c>
      <c r="G129" s="2">
        <f t="shared" si="0"/>
        <v>62071.467520000006</v>
      </c>
      <c r="H129" s="2">
        <f t="shared" si="1"/>
        <v>0.17000000001280569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153423</v>
      </c>
      <c r="D130" s="1">
        <f>'PR-RAS'!E134</f>
        <v>165755.17000000001</v>
      </c>
      <c r="E130" s="1">
        <v>0</v>
      </c>
      <c r="F130" s="1">
        <v>0</v>
      </c>
      <c r="G130" s="2">
        <f t="shared" si="0"/>
        <v>62556.400860000002</v>
      </c>
      <c r="H130" s="2">
        <f t="shared" si="1"/>
        <v>0.17000000001280569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153423</v>
      </c>
      <c r="D131" s="1">
        <f>'PR-RAS'!E135</f>
        <v>165755.17000000001</v>
      </c>
      <c r="E131" s="1">
        <v>0</v>
      </c>
      <c r="F131" s="1">
        <v>0</v>
      </c>
      <c r="G131" s="2">
        <f t="shared" si="0"/>
        <v>63041.334200000005</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1600083</v>
      </c>
      <c r="D147" s="1">
        <f>'PR-RAS'!E151</f>
        <v>1453141.9700000002</v>
      </c>
      <c r="E147" s="1">
        <v>0</v>
      </c>
      <c r="F147" s="1">
        <v>0</v>
      </c>
      <c r="G147" s="2">
        <f t="shared" si="0"/>
        <v>657929.57324000006</v>
      </c>
      <c r="H147" s="2">
        <f t="shared" si="1"/>
        <v>2.9999999795109034E-2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1396401</v>
      </c>
      <c r="D148" s="1">
        <f>'PR-RAS'!E152</f>
        <v>1166448.81</v>
      </c>
      <c r="E148" s="1">
        <v>0</v>
      </c>
      <c r="F148" s="1">
        <v>0</v>
      </c>
      <c r="G148" s="2">
        <f t="shared" si="0"/>
        <v>548206.89714000002</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1154381</v>
      </c>
      <c r="D149" s="1">
        <f>'PR-RAS'!E153</f>
        <v>972917.44</v>
      </c>
      <c r="E149" s="1">
        <v>0</v>
      </c>
      <c r="F149" s="1">
        <v>0</v>
      </c>
      <c r="G149" s="2">
        <f t="shared" si="0"/>
        <v>458831.95023999998</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1154381</v>
      </c>
      <c r="D150" s="1">
        <f>'PR-RAS'!E154</f>
        <v>972917.44</v>
      </c>
      <c r="E150" s="1">
        <v>0</v>
      </c>
      <c r="F150" s="1">
        <v>0</v>
      </c>
      <c r="G150" s="2">
        <f t="shared" si="0"/>
        <v>461932.16611999995</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51547</v>
      </c>
      <c r="D154" s="1">
        <f>'PR-RAS'!E158</f>
        <v>33000</v>
      </c>
      <c r="E154" s="1">
        <v>0</v>
      </c>
      <c r="F154" s="1">
        <v>0</v>
      </c>
      <c r="G154" s="2">
        <f t="shared" si="0"/>
        <v>17984.690999999999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190473</v>
      </c>
      <c r="D155" s="1">
        <f>'PR-RAS'!E159</f>
        <v>160531.37</v>
      </c>
      <c r="E155" s="1">
        <v>0</v>
      </c>
      <c r="F155" s="1">
        <v>0</v>
      </c>
      <c r="G155" s="2">
        <f t="shared" si="0"/>
        <v>78776.503960000002</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190473</v>
      </c>
      <c r="D157" s="1">
        <f>'PR-RAS'!E161</f>
        <v>160531.37</v>
      </c>
      <c r="E157" s="1">
        <v>0</v>
      </c>
      <c r="F157" s="1">
        <v>0</v>
      </c>
      <c r="G157" s="2">
        <f t="shared" si="0"/>
        <v>79799.575440000001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200954</v>
      </c>
      <c r="D159" s="1">
        <f>'PR-RAS'!E163</f>
        <v>282974.56</v>
      </c>
      <c r="E159" s="1">
        <v>0</v>
      </c>
      <c r="F159" s="1">
        <v>0</v>
      </c>
      <c r="G159" s="2">
        <f t="shared" si="0"/>
        <v>121170.69296</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51371</v>
      </c>
      <c r="D160" s="1">
        <f>'PR-RAS'!E164</f>
        <v>115526</v>
      </c>
      <c r="E160" s="1">
        <v>0</v>
      </c>
      <c r="F160" s="1">
        <v>0</v>
      </c>
      <c r="G160" s="2">
        <f t="shared" si="0"/>
        <v>44905.256999999998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2500</v>
      </c>
      <c r="D161" s="1">
        <f>'PR-RAS'!E165</f>
        <v>82108.960000000006</v>
      </c>
      <c r="E161" s="1">
        <v>0</v>
      </c>
      <c r="F161" s="1">
        <v>0</v>
      </c>
      <c r="G161" s="2">
        <f t="shared" si="0"/>
        <v>26674.867200000004</v>
      </c>
      <c r="H161" s="2">
        <f t="shared" si="1"/>
        <v>3.9999999993597157E-2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48071</v>
      </c>
      <c r="D162" s="1">
        <f>'PR-RAS'!E166</f>
        <v>32387.040000000001</v>
      </c>
      <c r="E162" s="1">
        <v>0</v>
      </c>
      <c r="F162" s="1">
        <v>0</v>
      </c>
      <c r="G162" s="2">
        <f t="shared" si="0"/>
        <v>18168.05788</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800</v>
      </c>
      <c r="D163" s="1">
        <f>'PR-RAS'!E167</f>
        <v>1030</v>
      </c>
      <c r="E163" s="1">
        <v>0</v>
      </c>
      <c r="F163" s="1">
        <v>0</v>
      </c>
      <c r="G163" s="2">
        <f t="shared" si="0"/>
        <v>463.32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52194</v>
      </c>
      <c r="D165" s="1">
        <f>'PR-RAS'!E169</f>
        <v>61175.140000000007</v>
      </c>
      <c r="E165" s="1">
        <v>0</v>
      </c>
      <c r="F165" s="1">
        <v>0</v>
      </c>
      <c r="G165" s="2">
        <f t="shared" si="0"/>
        <v>28625.261920000004</v>
      </c>
      <c r="H165" s="2">
        <f t="shared" si="1"/>
        <v>0.14000000000669388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16441</v>
      </c>
      <c r="D166" s="1">
        <f>'PR-RAS'!E170</f>
        <v>9035.1299999999992</v>
      </c>
      <c r="E166" s="1">
        <v>0</v>
      </c>
      <c r="F166" s="1">
        <v>0</v>
      </c>
      <c r="G166" s="2">
        <f t="shared" si="0"/>
        <v>5694.3578999999991</v>
      </c>
      <c r="H166" s="2">
        <f t="shared" si="1"/>
        <v>0.12999999999919964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557.80999999999995</v>
      </c>
      <c r="E167" s="1">
        <v>0</v>
      </c>
      <c r="F167" s="1">
        <v>0</v>
      </c>
      <c r="G167" s="2">
        <f t="shared" si="0"/>
        <v>185.19291999999999</v>
      </c>
      <c r="H167" s="2">
        <f t="shared" si="1"/>
        <v>0.19000000000005457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29533</v>
      </c>
      <c r="D168" s="1">
        <f>'PR-RAS'!E172</f>
        <v>41709.440000000002</v>
      </c>
      <c r="E168" s="1">
        <v>0</v>
      </c>
      <c r="F168" s="1">
        <v>0</v>
      </c>
      <c r="G168" s="2">
        <f t="shared" si="0"/>
        <v>18862.963960000001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5751</v>
      </c>
      <c r="D169" s="1">
        <f>'PR-RAS'!E173</f>
        <v>543.79999999999995</v>
      </c>
      <c r="E169" s="1">
        <v>0</v>
      </c>
      <c r="F169" s="1">
        <v>0</v>
      </c>
      <c r="G169" s="2">
        <f t="shared" si="0"/>
        <v>1148.8848</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469</v>
      </c>
      <c r="D170" s="1">
        <f>'PR-RAS'!E174</f>
        <v>9328.9599999999991</v>
      </c>
      <c r="E170" s="1">
        <v>0</v>
      </c>
      <c r="F170" s="1">
        <v>0</v>
      </c>
      <c r="G170" s="2">
        <f t="shared" si="0"/>
        <v>3232.4494799999998</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96279</v>
      </c>
      <c r="D173" s="1">
        <f>'PR-RAS'!E177</f>
        <v>97901.180000000008</v>
      </c>
      <c r="E173" s="1">
        <v>0</v>
      </c>
      <c r="F173" s="1">
        <v>0</v>
      </c>
      <c r="G173" s="2">
        <f t="shared" si="0"/>
        <v>50237.993919999994</v>
      </c>
      <c r="H173" s="2">
        <f t="shared" si="1"/>
        <v>0.180000000007567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71890</v>
      </c>
      <c r="D174" s="1">
        <f>'PR-RAS'!E178</f>
        <v>74405.08</v>
      </c>
      <c r="E174" s="1">
        <v>0</v>
      </c>
      <c r="F174" s="1">
        <v>0</v>
      </c>
      <c r="G174" s="2">
        <f t="shared" si="0"/>
        <v>38181.127679999998</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2119</v>
      </c>
      <c r="D175" s="1">
        <f>'PR-RAS'!E179</f>
        <v>2250</v>
      </c>
      <c r="E175" s="1">
        <v>0</v>
      </c>
      <c r="F175" s="1">
        <v>0</v>
      </c>
      <c r="G175" s="2">
        <f t="shared" si="0"/>
        <v>1151.7059999999999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158</v>
      </c>
      <c r="D176" s="1">
        <f>'PR-RAS'!E180</f>
        <v>0</v>
      </c>
      <c r="E176" s="1">
        <v>0</v>
      </c>
      <c r="F176" s="1">
        <v>0</v>
      </c>
      <c r="G176" s="2">
        <f t="shared" si="0"/>
        <v>27.65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9485</v>
      </c>
      <c r="D177" s="1">
        <f>'PR-RAS'!E181</f>
        <v>8247.35</v>
      </c>
      <c r="E177" s="1">
        <v>0</v>
      </c>
      <c r="F177" s="1">
        <v>0</v>
      </c>
      <c r="G177" s="2">
        <f t="shared" si="0"/>
        <v>4572.4272000000001</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1404</v>
      </c>
      <c r="D179" s="1">
        <f>'PR-RAS'!E183</f>
        <v>5400</v>
      </c>
      <c r="E179" s="1">
        <v>0</v>
      </c>
      <c r="F179" s="1">
        <v>0</v>
      </c>
      <c r="G179" s="2">
        <f t="shared" si="0"/>
        <v>2172.3119999999999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489</v>
      </c>
      <c r="D180" s="1">
        <f>'PR-RAS'!E184</f>
        <v>468.75</v>
      </c>
      <c r="E180" s="1">
        <v>0</v>
      </c>
      <c r="F180" s="1">
        <v>0</v>
      </c>
      <c r="G180" s="2">
        <f t="shared" si="0"/>
        <v>255.34349999999998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6328</v>
      </c>
      <c r="D181" s="1">
        <f>'PR-RAS'!E185</f>
        <v>6700</v>
      </c>
      <c r="E181" s="1">
        <v>0</v>
      </c>
      <c r="F181" s="1">
        <v>0</v>
      </c>
      <c r="G181" s="2">
        <f t="shared" si="0"/>
        <v>3551.04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4406</v>
      </c>
      <c r="D182" s="1">
        <f>'PR-RAS'!E186</f>
        <v>430</v>
      </c>
      <c r="E182" s="1">
        <v>0</v>
      </c>
      <c r="F182" s="1">
        <v>0</v>
      </c>
      <c r="G182" s="2">
        <f t="shared" si="0"/>
        <v>953.14599999999996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1110</v>
      </c>
      <c r="D184" s="1">
        <f>'PR-RAS'!E188</f>
        <v>8372.24</v>
      </c>
      <c r="E184" s="1">
        <v>0</v>
      </c>
      <c r="F184" s="1">
        <v>0</v>
      </c>
      <c r="G184" s="2">
        <f t="shared" si="0"/>
        <v>3267.3698399999998</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741.24</v>
      </c>
      <c r="E186" s="1">
        <v>0</v>
      </c>
      <c r="F186" s="1">
        <v>0</v>
      </c>
      <c r="G186" s="2">
        <f t="shared" si="0"/>
        <v>274.25880000000001</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650</v>
      </c>
      <c r="D188" s="1">
        <f>'PR-RAS'!E192</f>
        <v>1110</v>
      </c>
      <c r="E188" s="1">
        <v>0</v>
      </c>
      <c r="F188" s="1">
        <v>0</v>
      </c>
      <c r="G188" s="2">
        <f t="shared" si="0"/>
        <v>536.69000000000005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5537.5</v>
      </c>
      <c r="E189" s="1">
        <v>0</v>
      </c>
      <c r="F189" s="1">
        <v>0</v>
      </c>
      <c r="G189" s="2">
        <f t="shared" si="0"/>
        <v>2082.1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460</v>
      </c>
      <c r="D191" s="1">
        <f>'PR-RAS'!E195</f>
        <v>983.5</v>
      </c>
      <c r="E191" s="1">
        <v>0</v>
      </c>
      <c r="F191" s="1">
        <v>0</v>
      </c>
      <c r="G191" s="2">
        <f t="shared" si="0"/>
        <v>461.13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2728</v>
      </c>
      <c r="D192" s="1">
        <f>'PR-RAS'!E196</f>
        <v>1718.6</v>
      </c>
      <c r="E192" s="1">
        <v>0</v>
      </c>
      <c r="F192" s="1">
        <v>0</v>
      </c>
      <c r="G192" s="2">
        <f t="shared" si="0"/>
        <v>1177.5532000000001</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2728</v>
      </c>
      <c r="D206" s="1">
        <f>'PR-RAS'!E210</f>
        <v>1718.6</v>
      </c>
      <c r="E206" s="1">
        <v>0</v>
      </c>
      <c r="F206" s="1">
        <v>0</v>
      </c>
      <c r="G206" s="2">
        <f t="shared" si="0"/>
        <v>1263.866</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2728</v>
      </c>
      <c r="D207" s="1">
        <f>'PR-RAS'!E211</f>
        <v>1718.6</v>
      </c>
      <c r="E207" s="1">
        <v>0</v>
      </c>
      <c r="F207" s="1">
        <v>0</v>
      </c>
      <c r="G207" s="2">
        <f t="shared" si="0"/>
        <v>1270.0311999999999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2000</v>
      </c>
      <c r="E259" s="1">
        <v>0</v>
      </c>
      <c r="F259" s="1">
        <v>0</v>
      </c>
      <c r="G259" s="2">
        <f t="shared" si="0"/>
        <v>1032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2000</v>
      </c>
      <c r="E260" s="1">
        <v>0</v>
      </c>
      <c r="F260" s="1">
        <v>0</v>
      </c>
      <c r="G260" s="2">
        <f t="shared" si="0"/>
        <v>1036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2000</v>
      </c>
      <c r="E261" s="1">
        <v>0</v>
      </c>
      <c r="F261" s="1">
        <v>0</v>
      </c>
      <c r="G261" s="2">
        <f t="shared" si="0"/>
        <v>1040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1600083</v>
      </c>
      <c r="D285" s="1">
        <f>'PR-RAS'!E289</f>
        <v>1453141.9700000002</v>
      </c>
      <c r="E285" s="1">
        <v>0</v>
      </c>
      <c r="F285" s="1">
        <v>0</v>
      </c>
      <c r="G285" s="2">
        <f t="shared" si="8"/>
        <v>1279808.2109600001</v>
      </c>
      <c r="H285" s="2">
        <f t="shared" si="9"/>
        <v>2.9999999795109034E-2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179410.70999999973</v>
      </c>
      <c r="E286" s="1">
        <v>0</v>
      </c>
      <c r="F286" s="1">
        <v>0</v>
      </c>
      <c r="G286" s="2">
        <f t="shared" si="8"/>
        <v>102264.10469999984</v>
      </c>
      <c r="H286" s="2">
        <f t="shared" si="9"/>
        <v>0.29000000027008355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101</v>
      </c>
      <c r="D287" s="1">
        <f>'PR-RAS'!E291</f>
        <v>0</v>
      </c>
      <c r="E287" s="1">
        <v>0</v>
      </c>
      <c r="F287" s="1">
        <v>0</v>
      </c>
      <c r="G287" s="2">
        <f t="shared" si="8"/>
        <v>28.885999999999999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371428</v>
      </c>
      <c r="D288" s="1">
        <f>'PR-RAS'!E292</f>
        <v>49086.89</v>
      </c>
      <c r="E288" s="1">
        <v>0</v>
      </c>
      <c r="F288" s="1">
        <v>0</v>
      </c>
      <c r="G288" s="2">
        <f t="shared" si="8"/>
        <v>134775.71085999999</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116449</v>
      </c>
      <c r="D345" s="1">
        <f>'PR-RAS'!E350</f>
        <v>1048.8699999999999</v>
      </c>
      <c r="E345" s="1">
        <v>0</v>
      </c>
      <c r="F345" s="1">
        <v>0</v>
      </c>
      <c r="G345" s="2">
        <f t="shared" si="8"/>
        <v>40780.078560000002</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116449</v>
      </c>
      <c r="D358" s="1">
        <f>'PR-RAS'!E363</f>
        <v>1048.8699999999999</v>
      </c>
      <c r="E358" s="1">
        <v>0</v>
      </c>
      <c r="F358" s="1">
        <v>0</v>
      </c>
      <c r="G358" s="2">
        <f t="shared" si="8"/>
        <v>42321.186179999997</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39182</v>
      </c>
      <c r="D364" s="1">
        <f>'PR-RAS'!E369</f>
        <v>0</v>
      </c>
      <c r="E364" s="1">
        <v>0</v>
      </c>
      <c r="F364" s="1">
        <v>0</v>
      </c>
      <c r="G364" s="2">
        <f t="shared" si="8"/>
        <v>14223.065999999999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9934</v>
      </c>
      <c r="D365" s="1">
        <f>'PR-RAS'!E370</f>
        <v>0</v>
      </c>
      <c r="E365" s="1">
        <v>0</v>
      </c>
      <c r="F365" s="1">
        <v>0</v>
      </c>
      <c r="G365" s="2">
        <f t="shared" si="8"/>
        <v>3615.9760000000001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19249</v>
      </c>
      <c r="D366" s="1">
        <f>'PR-RAS'!E371</f>
        <v>0</v>
      </c>
      <c r="E366" s="1">
        <v>0</v>
      </c>
      <c r="F366" s="1">
        <v>0</v>
      </c>
      <c r="G366" s="2">
        <f t="shared" si="8"/>
        <v>7025.8850000000002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9999</v>
      </c>
      <c r="D368" s="1">
        <f>'PR-RAS'!E373</f>
        <v>0</v>
      </c>
      <c r="E368" s="1">
        <v>0</v>
      </c>
      <c r="F368" s="1">
        <v>0</v>
      </c>
      <c r="G368" s="2">
        <f t="shared" si="8"/>
        <v>3669.6329999999998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77267</v>
      </c>
      <c r="D378" s="1">
        <f>'PR-RAS'!E383</f>
        <v>1048.8699999999999</v>
      </c>
      <c r="E378" s="1">
        <v>0</v>
      </c>
      <c r="F378" s="1">
        <v>0</v>
      </c>
      <c r="G378" s="2">
        <f t="shared" si="8"/>
        <v>29920.506980000002</v>
      </c>
      <c r="H378" s="2">
        <f t="shared" si="9"/>
        <v>0.13000000000010914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77267</v>
      </c>
      <c r="D379" s="1">
        <f>'PR-RAS'!E384</f>
        <v>1048.8699999999999</v>
      </c>
      <c r="E379" s="1">
        <v>0</v>
      </c>
      <c r="F379" s="1">
        <v>0</v>
      </c>
      <c r="G379" s="2">
        <f t="shared" si="8"/>
        <v>29999.871720000003</v>
      </c>
      <c r="H379" s="2">
        <f t="shared" si="9"/>
        <v>0.13000000000010914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116449</v>
      </c>
      <c r="D403" s="1">
        <f>'PR-RAS'!E408</f>
        <v>1048.8699999999999</v>
      </c>
      <c r="E403" s="1">
        <v>0</v>
      </c>
      <c r="F403" s="1">
        <v>0</v>
      </c>
      <c r="G403" s="2">
        <f t="shared" si="8"/>
        <v>47655.789480000007</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70179.02</v>
      </c>
      <c r="E405" s="1">
        <v>0</v>
      </c>
      <c r="F405" s="1">
        <v>0</v>
      </c>
      <c r="G405" s="2">
        <f t="shared" si="8"/>
        <v>56704.648160000004</v>
      </c>
      <c r="H405" s="2">
        <f t="shared" si="9"/>
        <v>2.0000000004074536E-2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1599982</v>
      </c>
      <c r="D407" s="1">
        <f>'PR-RAS'!E412</f>
        <v>1632552.68</v>
      </c>
      <c r="E407" s="1">
        <v>0</v>
      </c>
      <c r="F407" s="1">
        <v>0</v>
      </c>
      <c r="G407" s="2">
        <f t="shared" si="8"/>
        <v>1975225.4681599999</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1716532</v>
      </c>
      <c r="D408" s="1">
        <f>'PR-RAS'!E413</f>
        <v>1454190.8400000003</v>
      </c>
      <c r="E408" s="1">
        <v>0</v>
      </c>
      <c r="F408" s="1">
        <v>0</v>
      </c>
      <c r="G408" s="2">
        <f t="shared" si="8"/>
        <v>1882339.8677600001</v>
      </c>
      <c r="H408" s="2">
        <f t="shared" si="9"/>
        <v>0.15999999968335032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178361.83999999962</v>
      </c>
      <c r="E409" s="1">
        <v>0</v>
      </c>
      <c r="F409" s="1">
        <v>0</v>
      </c>
      <c r="G409" s="2">
        <f t="shared" si="8"/>
        <v>145543.26143999968</v>
      </c>
      <c r="H409" s="2">
        <f t="shared" si="9"/>
        <v>0.16000000038184226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116550</v>
      </c>
      <c r="D410" s="1">
        <f>'PR-RAS'!E415</f>
        <v>0</v>
      </c>
      <c r="E410" s="1">
        <v>0</v>
      </c>
      <c r="F410" s="1">
        <v>0</v>
      </c>
      <c r="G410" s="2">
        <f t="shared" si="8"/>
        <v>47668.95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371428</v>
      </c>
      <c r="D411" s="1">
        <f>'PR-RAS'!E416</f>
        <v>0</v>
      </c>
      <c r="E411" s="1">
        <v>0</v>
      </c>
      <c r="F411" s="1">
        <v>0</v>
      </c>
      <c r="G411" s="2">
        <f t="shared" si="8"/>
        <v>152285.47999999998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21092.130000000005</v>
      </c>
      <c r="E412" s="1">
        <v>0</v>
      </c>
      <c r="F412" s="1">
        <v>0</v>
      </c>
      <c r="G412" s="2">
        <f t="shared" si="8"/>
        <v>17337.730860000003</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1599982</v>
      </c>
      <c r="D633" s="1">
        <f>'PR-RAS'!E639</f>
        <v>1632552.68</v>
      </c>
      <c r="E633" s="1">
        <v>0</v>
      </c>
      <c r="F633" s="1">
        <v>0</v>
      </c>
      <c r="G633" s="2">
        <f t="shared" si="10"/>
        <v>3074735.2115199994</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1716532</v>
      </c>
      <c r="D634" s="1">
        <f>'PR-RAS'!E640</f>
        <v>1454190.8400000003</v>
      </c>
      <c r="E634" s="1">
        <v>0</v>
      </c>
      <c r="F634" s="1">
        <v>0</v>
      </c>
      <c r="G634" s="2">
        <f t="shared" si="10"/>
        <v>2927570.3594400003</v>
      </c>
      <c r="H634" s="2">
        <f t="shared" si="11"/>
        <v>0.15999999968335032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178361.83999999962</v>
      </c>
      <c r="E635" s="1">
        <v>0</v>
      </c>
      <c r="F635" s="1">
        <v>0</v>
      </c>
      <c r="G635" s="2">
        <f t="shared" si="10"/>
        <v>226162.81311999951</v>
      </c>
      <c r="H635" s="2">
        <f t="shared" si="11"/>
        <v>0.16000000038184226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116550</v>
      </c>
      <c r="D636" s="1">
        <f>'PR-RAS'!E642</f>
        <v>0</v>
      </c>
      <c r="E636" s="1">
        <v>0</v>
      </c>
      <c r="F636" s="1">
        <v>0</v>
      </c>
      <c r="G636" s="2">
        <f t="shared" si="10"/>
        <v>74009.25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371428</v>
      </c>
      <c r="D637" s="1">
        <f>'PR-RAS'!E643</f>
        <v>0</v>
      </c>
      <c r="E637" s="1">
        <v>0</v>
      </c>
      <c r="F637" s="1">
        <v>0</v>
      </c>
      <c r="G637" s="2">
        <f t="shared" si="10"/>
        <v>236228.20800000001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21092.130000000005</v>
      </c>
      <c r="E638" s="1">
        <v>0</v>
      </c>
      <c r="F638" s="1">
        <v>0</v>
      </c>
      <c r="G638" s="2">
        <f t="shared" si="10"/>
        <v>26871.373620000006</v>
      </c>
      <c r="H638" s="2">
        <f t="shared" si="1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254878</v>
      </c>
      <c r="D639" s="1">
        <f>'PR-RAS'!E645</f>
        <v>157269.70999999961</v>
      </c>
      <c r="E639" s="1">
        <v>0</v>
      </c>
      <c r="F639" s="1">
        <v>0</v>
      </c>
      <c r="G639" s="2">
        <f t="shared" si="10"/>
        <v>363288.31395999953</v>
      </c>
      <c r="H639" s="2">
        <f t="shared" si="11"/>
        <v>0.29000000038649887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371428.35</v>
      </c>
      <c r="D642" s="1">
        <f>'PR-RAS'!E649</f>
        <v>249563.25</v>
      </c>
      <c r="E642" s="1">
        <v>0</v>
      </c>
      <c r="F642" s="1">
        <v>0</v>
      </c>
      <c r="G642" s="2">
        <f t="shared" si="10"/>
        <v>558025.65885000001</v>
      </c>
      <c r="H642" s="2">
        <f t="shared" si="11"/>
        <v>0.59999999997671694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479924</v>
      </c>
      <c r="D643" s="1">
        <f>'PR-RAS'!E650</f>
        <v>182140.24</v>
      </c>
      <c r="E643" s="1">
        <v>0</v>
      </c>
      <c r="F643" s="1">
        <v>0</v>
      </c>
      <c r="G643" s="2">
        <f t="shared" si="10"/>
        <v>541979.27616000001</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601789</v>
      </c>
      <c r="D644" s="1">
        <f>'PR-RAS'!E651</f>
        <v>274433.78000000003</v>
      </c>
      <c r="E644" s="1">
        <v>0</v>
      </c>
      <c r="F644" s="1">
        <v>0</v>
      </c>
      <c r="G644" s="2">
        <f t="shared" si="10"/>
        <v>739872.16808000009</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249563.34999999998</v>
      </c>
      <c r="D645" s="1">
        <f>'PR-RAS'!E652</f>
        <v>157269.70999999996</v>
      </c>
      <c r="E645" s="1">
        <v>0</v>
      </c>
      <c r="F645" s="1">
        <v>0</v>
      </c>
      <c r="G645" s="2">
        <f t="shared" si="10"/>
        <v>363282.18387999997</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31</v>
      </c>
      <c r="D647" s="1">
        <f>'PR-RAS'!E654</f>
        <v>29</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31</v>
      </c>
      <c r="D649" s="1">
        <f>'PR-RAS'!E656</f>
        <v>29</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1444472</v>
      </c>
      <c r="D668" s="1">
        <f>'PR-RAS'!E675</f>
        <v>1453850.75</v>
      </c>
      <c r="E668" s="1">
        <v>0</v>
      </c>
      <c r="F668" s="1">
        <v>0</v>
      </c>
      <c r="G668" s="2">
        <f t="shared" si="10"/>
        <v>2902899.7245</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1048.8699999999999</v>
      </c>
      <c r="E670" s="1">
        <v>0</v>
      </c>
      <c r="F670" s="1">
        <v>0</v>
      </c>
      <c r="G670" s="2">
        <f t="shared" si="10"/>
        <v>1403.38806</v>
      </c>
      <c r="H670" s="2">
        <f t="shared" si="11"/>
        <v>0.13000000000010914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32387.040000000001</v>
      </c>
      <c r="E711" s="1">
        <v>0</v>
      </c>
      <c r="F711" s="1">
        <v>0</v>
      </c>
      <c r="G711" s="2">
        <f t="shared" si="10"/>
        <v>45989.596799999999</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741.24</v>
      </c>
      <c r="E719" s="1">
        <v>0</v>
      </c>
      <c r="F719" s="1">
        <v>0</v>
      </c>
      <c r="G719" s="2">
        <f t="shared" si="10"/>
        <v>1064.42064</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350483.79</v>
      </c>
      <c r="D1480" s="6"/>
      <c r="E1480" s="6">
        <v>0</v>
      </c>
      <c r="F1480" s="6">
        <v>0</v>
      </c>
      <c r="G1480" s="7">
        <f t="shared" ref="G1480:G1580" si="34">B1480/1000*C1480</f>
        <v>350.48379</v>
      </c>
      <c r="H1480" s="7">
        <f t="shared" ref="H1480:H1580" si="35">ABS(C1480-ROUND(C1480,0))</f>
        <v>0.21000000002095476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1414260.1500000004</v>
      </c>
      <c r="D1481" s="1">
        <v>0</v>
      </c>
      <c r="E1481" s="1">
        <v>0</v>
      </c>
      <c r="F1481" s="1">
        <v>0</v>
      </c>
      <c r="G1481" s="2">
        <f t="shared" si="34"/>
        <v>2828.5203000000006</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1413211.2800000003</v>
      </c>
      <c r="D1483" s="1">
        <v>0</v>
      </c>
      <c r="E1483" s="1">
        <v>0</v>
      </c>
      <c r="F1483" s="1">
        <v>0</v>
      </c>
      <c r="G1483" s="2">
        <f t="shared" si="34"/>
        <v>5652.8451200000009</v>
      </c>
      <c r="H1483" s="2">
        <f t="shared" si="35"/>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1166448.81</v>
      </c>
      <c r="D1484" s="1">
        <v>0</v>
      </c>
      <c r="E1484" s="1">
        <v>0</v>
      </c>
      <c r="F1484" s="1">
        <v>0</v>
      </c>
      <c r="G1484" s="2">
        <f t="shared" si="34"/>
        <v>5832.2440500000002</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237026.09</v>
      </c>
      <c r="D1485" s="1">
        <v>0</v>
      </c>
      <c r="E1485" s="1">
        <v>0</v>
      </c>
      <c r="F1485" s="1">
        <v>0</v>
      </c>
      <c r="G1485" s="2">
        <f t="shared" si="34"/>
        <v>1422.1565399999999</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1718.6</v>
      </c>
      <c r="D1486" s="1">
        <v>0</v>
      </c>
      <c r="E1486" s="1">
        <v>0</v>
      </c>
      <c r="F1486" s="1">
        <v>0</v>
      </c>
      <c r="G1486" s="2">
        <f t="shared" si="34"/>
        <v>12.030199999999999</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652.01</v>
      </c>
      <c r="D1489" s="1">
        <v>0</v>
      </c>
      <c r="E1489" s="1">
        <v>0</v>
      </c>
      <c r="F1489" s="1">
        <v>0</v>
      </c>
      <c r="G1489" s="2">
        <f t="shared" si="34"/>
        <v>6.5201000000000002</v>
      </c>
      <c r="H1489" s="2">
        <f t="shared" si="35"/>
        <v>9.9999999999909051E-3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7365.77</v>
      </c>
      <c r="D1491" s="1">
        <v>0</v>
      </c>
      <c r="E1491" s="1">
        <v>0</v>
      </c>
      <c r="F1491" s="1">
        <v>0</v>
      </c>
      <c r="G1491" s="2">
        <f t="shared" si="34"/>
        <v>88.389240000000001</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1048.8699999999999</v>
      </c>
      <c r="D1492" s="1">
        <v>0</v>
      </c>
      <c r="E1492" s="1">
        <v>0</v>
      </c>
      <c r="F1492" s="1">
        <v>0</v>
      </c>
      <c r="G1492" s="2">
        <f t="shared" si="34"/>
        <v>13.635309999999999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1714185.5300000003</v>
      </c>
      <c r="D1499" s="1">
        <v>0</v>
      </c>
      <c r="E1499" s="1">
        <v>0</v>
      </c>
      <c r="F1499" s="1">
        <v>0</v>
      </c>
      <c r="G1499" s="2">
        <f t="shared" si="34"/>
        <v>34283.710600000006</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1713136.6600000001</v>
      </c>
      <c r="D1501" s="1">
        <v>0</v>
      </c>
      <c r="E1501" s="1">
        <v>0</v>
      </c>
      <c r="F1501" s="1">
        <v>0</v>
      </c>
      <c r="G1501" s="2">
        <f t="shared" si="34"/>
        <v>37689.006520000003</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1412429.4</v>
      </c>
      <c r="D1502" s="1">
        <v>0</v>
      </c>
      <c r="E1502" s="1">
        <v>0</v>
      </c>
      <c r="F1502" s="1">
        <v>0</v>
      </c>
      <c r="G1502" s="2">
        <f t="shared" si="34"/>
        <v>32485.876199999999</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292578.78999999998</v>
      </c>
      <c r="D1503" s="1">
        <v>0</v>
      </c>
      <c r="E1503" s="1">
        <v>0</v>
      </c>
      <c r="F1503" s="1">
        <v>0</v>
      </c>
      <c r="G1503" s="2">
        <f t="shared" si="34"/>
        <v>7021.8909599999997</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1731.1</v>
      </c>
      <c r="D1504" s="1">
        <v>0</v>
      </c>
      <c r="E1504" s="1">
        <v>0</v>
      </c>
      <c r="F1504" s="1">
        <v>0</v>
      </c>
      <c r="G1504" s="2">
        <f t="shared" si="34"/>
        <v>43.277500000000003</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652.01</v>
      </c>
      <c r="D1507" s="1">
        <v>0</v>
      </c>
      <c r="E1507" s="1">
        <v>0</v>
      </c>
      <c r="F1507" s="1">
        <v>0</v>
      </c>
      <c r="G1507" s="2">
        <f t="shared" si="34"/>
        <v>18.25628</v>
      </c>
      <c r="H1507" s="2">
        <f t="shared" si="35"/>
        <v>9.9999999999909051E-3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5745.36</v>
      </c>
      <c r="D1509" s="1">
        <v>0</v>
      </c>
      <c r="E1509" s="1">
        <v>0</v>
      </c>
      <c r="F1509" s="1">
        <v>0</v>
      </c>
      <c r="G1509" s="2">
        <f t="shared" si="34"/>
        <v>172.36079999999998</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1048.8699999999999</v>
      </c>
      <c r="D1510" s="1">
        <v>0</v>
      </c>
      <c r="E1510" s="1">
        <v>0</v>
      </c>
      <c r="F1510" s="1">
        <v>0</v>
      </c>
      <c r="G1510" s="2">
        <f t="shared" si="34"/>
        <v>32.514969999999998</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50558.410000000149</v>
      </c>
      <c r="D1517" s="1">
        <v>0</v>
      </c>
      <c r="E1517" s="1">
        <v>0</v>
      </c>
      <c r="F1517" s="1">
        <v>0</v>
      </c>
      <c r="G1517" s="2">
        <f t="shared" si="34"/>
        <v>1921.2195800000056</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50558.41</v>
      </c>
      <c r="D1518" s="1">
        <v>0</v>
      </c>
      <c r="E1518" s="1">
        <v>0</v>
      </c>
      <c r="F1518" s="1">
        <v>0</v>
      </c>
      <c r="G1518" s="2">
        <f t="shared" si="34"/>
        <v>1971.77799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50558.41</v>
      </c>
      <c r="D1519" s="1">
        <v>0</v>
      </c>
      <c r="E1519" s="1">
        <v>0</v>
      </c>
      <c r="F1519" s="1">
        <v>0</v>
      </c>
      <c r="G1519" s="2">
        <f t="shared" si="34"/>
        <v>2022.3364000000001</v>
      </c>
      <c r="H1519" s="2">
        <f t="shared" si="35"/>
        <v>0.41000000000349246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50558.41</v>
      </c>
      <c r="D1521" s="1">
        <v>0</v>
      </c>
      <c r="E1521" s="1">
        <v>0</v>
      </c>
      <c r="F1521" s="1">
        <v>0</v>
      </c>
      <c r="G1521" s="2">
        <f t="shared" si="34"/>
        <v>2123.4532200000003</v>
      </c>
      <c r="H1521" s="2">
        <f t="shared" si="35"/>
        <v>0.41000000000349246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12261</v>
      </c>
      <c r="H6" s="20" t="s">
        <v>26</v>
      </c>
      <c r="I6" s="21" t="s">
        <v>27</v>
      </c>
      <c r="J6" s="4"/>
      <c r="L6" s="4"/>
      <c r="M6" s="4"/>
      <c r="N6" s="4"/>
      <c r="O6" s="4"/>
      <c r="P6" s="4"/>
      <c r="Q6" s="4"/>
      <c r="R6" s="4"/>
      <c r="S6" s="4"/>
      <c r="T6" s="4"/>
      <c r="U6" s="4"/>
      <c r="V6" s="4"/>
      <c r="W6" s="4"/>
      <c r="X6" s="4"/>
    </row>
    <row r="7" spans="1:24" ht="15" customHeight="1" x14ac:dyDescent="0.25">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33</v>
      </c>
      <c r="C10" s="310" t="s">
        <v>34</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37</v>
      </c>
      <c r="C12" s="311"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5">
      <c r="A16" s="338" t="s">
        <v>29</v>
      </c>
      <c r="B16" s="344" t="str">
        <f>'PR-RAS'!B6</f>
        <v xml:space="preserve">PRIHODI POSLOVANJA (šifre 61+62+63+64+65+66+67+68) </v>
      </c>
      <c r="C16" s="345"/>
      <c r="D16" s="345"/>
      <c r="E16" s="345"/>
      <c r="F16" s="346"/>
      <c r="G16" s="35" t="str">
        <f>'PR-RAS'!C6</f>
        <v>6</v>
      </c>
      <c r="H16" s="206">
        <f>'PR-RAS'!D6</f>
        <v>1599982</v>
      </c>
      <c r="I16" s="206">
        <f>'PR-RAS'!E6</f>
        <v>1632552.68</v>
      </c>
      <c r="J16" s="4"/>
      <c r="K16" s="4"/>
      <c r="L16" s="4"/>
      <c r="M16" s="4"/>
      <c r="N16" s="4"/>
      <c r="O16" s="4"/>
      <c r="P16" s="4"/>
      <c r="Q16" s="4"/>
      <c r="R16" s="4"/>
      <c r="S16" s="4"/>
      <c r="T16" s="4"/>
      <c r="U16" s="4"/>
      <c r="V16" s="4"/>
      <c r="W16" s="4"/>
      <c r="X16" s="4"/>
    </row>
    <row r="17" spans="1:24" ht="12.75" customHeight="1" x14ac:dyDescent="0.25">
      <c r="A17" s="339"/>
      <c r="B17" s="347" t="str">
        <f>'PR-RAS'!B151</f>
        <v xml:space="preserve">RASHODI POSLOVANJA (šifre 31+32+34+35+36+37+38) </v>
      </c>
      <c r="C17" s="348"/>
      <c r="D17" s="348"/>
      <c r="E17" s="348"/>
      <c r="F17" s="349"/>
      <c r="G17" s="36" t="str">
        <f>'PR-RAS'!C151</f>
        <v>3</v>
      </c>
      <c r="H17" s="206">
        <f>'PR-RAS'!D151</f>
        <v>1600083</v>
      </c>
      <c r="I17" s="206">
        <f>'PR-RAS'!E151</f>
        <v>1453141.9700000002</v>
      </c>
      <c r="J17" s="4"/>
      <c r="K17" s="4"/>
      <c r="L17" s="4"/>
      <c r="M17" s="4"/>
      <c r="N17" s="4"/>
      <c r="O17" s="4"/>
      <c r="P17" s="4"/>
      <c r="Q17" s="4"/>
      <c r="R17" s="4"/>
      <c r="S17" s="4"/>
      <c r="T17" s="4"/>
      <c r="U17" s="4"/>
      <c r="V17" s="4"/>
      <c r="W17" s="4"/>
      <c r="X17" s="4"/>
    </row>
    <row r="18" spans="1:24" ht="12.75" customHeight="1" x14ac:dyDescent="0.25">
      <c r="A18" s="339"/>
      <c r="B18" s="347" t="str">
        <f>'PR-RAS'!B645</f>
        <v>Višak prihoda i primitaka raspoloživ u sljedećem razdoblju (šifre X005 + '9221-9222' - Y005 - '9222-9221')</v>
      </c>
      <c r="C18" s="348"/>
      <c r="D18" s="348"/>
      <c r="E18" s="348"/>
      <c r="F18" s="349"/>
      <c r="G18" s="36" t="str">
        <f>'PR-RAS'!C645</f>
        <v>X006</v>
      </c>
      <c r="H18" s="206">
        <f>'PR-RAS'!D645</f>
        <v>254878</v>
      </c>
      <c r="I18" s="206">
        <f>'PR-RAS'!E645</f>
        <v>157269.70999999961</v>
      </c>
      <c r="J18" s="4"/>
      <c r="K18" s="4"/>
      <c r="L18" s="4"/>
      <c r="M18" s="4"/>
      <c r="N18" s="4"/>
      <c r="O18" s="4"/>
      <c r="P18" s="4"/>
      <c r="Q18" s="4"/>
      <c r="R18" s="4"/>
      <c r="S18" s="4"/>
      <c r="T18" s="4"/>
      <c r="U18" s="4"/>
      <c r="V18" s="4"/>
      <c r="W18" s="4"/>
      <c r="X18" s="4"/>
    </row>
    <row r="19" spans="1:24" ht="12.75" customHeight="1" x14ac:dyDescent="0.25">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350483.79</v>
      </c>
      <c r="J33" s="4"/>
      <c r="K33" s="4"/>
      <c r="L33" s="4"/>
      <c r="M33" s="4"/>
      <c r="N33" s="4"/>
      <c r="O33" s="4"/>
      <c r="P33" s="4"/>
      <c r="Q33" s="4"/>
      <c r="R33" s="4"/>
      <c r="S33" s="4"/>
      <c r="T33" s="4"/>
      <c r="U33" s="4"/>
      <c r="V33" s="4"/>
      <c r="W33" s="4"/>
      <c r="X33" s="4"/>
    </row>
    <row r="34" spans="1:24" ht="12.75" customHeight="1" x14ac:dyDescent="0.25">
      <c r="A34" s="339"/>
      <c r="B34" s="347" t="str">
        <f>OBVEZE!B42</f>
        <v>Stanje obveza na kraju izvještajnog razdoblja (šifre V001+V002-V004) i (šifre V007+V009)</v>
      </c>
      <c r="C34" s="348"/>
      <c r="D34" s="348"/>
      <c r="E34" s="348"/>
      <c r="F34" s="349"/>
      <c r="G34" s="181" t="str">
        <f>OBVEZE!C42</f>
        <v>V006</v>
      </c>
      <c r="H34" s="210" t="s">
        <v>45</v>
      </c>
      <c r="I34" s="211">
        <f>OBVEZE!D42</f>
        <v>50558.410000000149</v>
      </c>
      <c r="J34" s="4"/>
      <c r="K34" s="4"/>
      <c r="L34" s="4"/>
      <c r="M34" s="4"/>
      <c r="N34" s="4"/>
      <c r="O34" s="4"/>
      <c r="P34" s="4"/>
      <c r="Q34" s="4"/>
      <c r="R34" s="4"/>
      <c r="S34" s="4"/>
      <c r="T34" s="4"/>
      <c r="U34" s="4"/>
      <c r="V34" s="4"/>
      <c r="W34" s="4"/>
      <c r="X34" s="4"/>
    </row>
    <row r="35" spans="1:24" ht="12.75" customHeight="1" x14ac:dyDescent="0.25">
      <c r="A35" s="339"/>
      <c r="B35" s="347" t="str">
        <f>OBVEZE!B43</f>
        <v>Stanje dospjelih obveza na kraju izvještajnog razdoblja (šifre V008+D23+D24 + 'D dio 25,26')</v>
      </c>
      <c r="C35" s="348"/>
      <c r="D35" s="348"/>
      <c r="E35" s="348"/>
      <c r="F35" s="349"/>
      <c r="G35" s="181" t="str">
        <f>OBVEZE!C43</f>
        <v>V007</v>
      </c>
      <c r="H35" s="210" t="s">
        <v>45</v>
      </c>
      <c r="I35" s="211">
        <f>OBVEZE!D43</f>
        <v>50558.41</v>
      </c>
      <c r="J35" s="4"/>
      <c r="K35" s="4"/>
      <c r="L35" s="4"/>
      <c r="M35" s="4"/>
      <c r="N35" s="4"/>
      <c r="O35" s="4"/>
      <c r="P35" s="4"/>
      <c r="Q35" s="4"/>
      <c r="R35" s="4"/>
      <c r="S35" s="4"/>
      <c r="T35" s="4"/>
      <c r="U35" s="4"/>
      <c r="V35" s="4"/>
      <c r="W35" s="4"/>
      <c r="X35" s="4"/>
    </row>
    <row r="36" spans="1:24" ht="12.75" customHeight="1" x14ac:dyDescent="0.25">
      <c r="A36" s="340"/>
      <c r="B36" s="350" t="str">
        <f>OBVEZE!B101</f>
        <v>Stanje nedospjelih obveza na kraju izvještajnog razdoblja (šifre V010 + ND23 + ND24 + 'ND dio 25,26')</v>
      </c>
      <c r="C36" s="351"/>
      <c r="D36" s="351"/>
      <c r="E36" s="351"/>
      <c r="F36" s="352"/>
      <c r="G36" s="182" t="str">
        <f>OBVEZE!C101</f>
        <v>V009</v>
      </c>
      <c r="H36" s="214" t="s">
        <v>45</v>
      </c>
      <c r="I36" s="215">
        <f>OBVEZE!D101</f>
        <v>0</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410" sqref="E410"/>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47</v>
      </c>
      <c r="B2" s="362"/>
      <c r="C2" s="362"/>
      <c r="D2" s="362"/>
      <c r="E2" s="362"/>
      <c r="F2" s="362"/>
    </row>
    <row r="3" spans="1:25" s="261" customFormat="1" ht="48" x14ac:dyDescent="0.25">
      <c r="A3" s="193" t="s">
        <v>48</v>
      </c>
      <c r="B3" s="195" t="s">
        <v>40</v>
      </c>
      <c r="C3" s="194" t="s">
        <v>41</v>
      </c>
      <c r="D3" s="195" t="s">
        <v>49</v>
      </c>
      <c r="E3" s="195" t="s">
        <v>50</v>
      </c>
      <c r="F3" s="75" t="s">
        <v>51</v>
      </c>
    </row>
    <row r="4" spans="1:25" s="263" customFormat="1" ht="12" customHeight="1" x14ac:dyDescent="0.25">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53</v>
      </c>
      <c r="B5" s="364"/>
      <c r="C5" s="253"/>
      <c r="D5" s="81"/>
      <c r="E5" s="81"/>
      <c r="F5" s="65"/>
    </row>
    <row r="6" spans="1:25" ht="12.75" customHeight="1" x14ac:dyDescent="0.2">
      <c r="A6" s="54">
        <v>6</v>
      </c>
      <c r="B6" s="88" t="s">
        <v>54</v>
      </c>
      <c r="C6" s="55" t="s">
        <v>55</v>
      </c>
      <c r="D6" s="56">
        <f>D7+D44+D50+D82+D106+D124+D133+D139</f>
        <v>1599982</v>
      </c>
      <c r="E6" s="56">
        <f>E7+E44+E50+E82+E106+E124+E133+E139</f>
        <v>1632552.68</v>
      </c>
      <c r="F6" s="57">
        <f t="shared" ref="F6:F131" si="0">IF(D6&lt;&gt;0,IF(E6/D6&gt;=100,"&gt;&gt;100",E6/D6*100),"-")</f>
        <v>102.03569040151702</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2.8" x14ac:dyDescent="0.2">
      <c r="A50" s="54">
        <v>63</v>
      </c>
      <c r="B50" s="100" t="s">
        <v>142</v>
      </c>
      <c r="C50" s="55" t="s">
        <v>143</v>
      </c>
      <c r="D50" s="56">
        <f>D51+D54+D59+D62+D65+D68+D71+D74+D77</f>
        <v>1444472</v>
      </c>
      <c r="E50" s="60">
        <f>E51+E54+E59+E62+E65+E68+E71+E74+E77</f>
        <v>1454899.62</v>
      </c>
      <c r="F50" s="57">
        <f t="shared" si="0"/>
        <v>100.72189838224625</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12"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2.8" x14ac:dyDescent="0.2">
      <c r="A59" s="54">
        <v>633</v>
      </c>
      <c r="B59" s="100" t="s">
        <v>160</v>
      </c>
      <c r="C59" s="55" t="s">
        <v>161</v>
      </c>
      <c r="D59" s="56">
        <f t="shared" ref="D59:E59" si="12">SUM(D60:D61)</f>
        <v>0</v>
      </c>
      <c r="E59" s="56">
        <f t="shared" si="12"/>
        <v>0</v>
      </c>
      <c r="F59" s="57" t="str">
        <f t="shared" si="0"/>
        <v>-</v>
      </c>
    </row>
    <row r="60" spans="1:6" ht="12" x14ac:dyDescent="0.2">
      <c r="A60" s="54">
        <v>6331</v>
      </c>
      <c r="B60" s="100" t="s">
        <v>162</v>
      </c>
      <c r="C60" s="55" t="s">
        <v>163</v>
      </c>
      <c r="D60" s="284"/>
      <c r="E60" s="284"/>
      <c r="F60" s="57" t="str">
        <f t="shared" si="0"/>
        <v>-</v>
      </c>
    </row>
    <row r="61" spans="1:6" ht="12"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2.8" x14ac:dyDescent="0.2">
      <c r="A68" s="54" t="s">
        <v>178</v>
      </c>
      <c r="B68" s="229" t="s">
        <v>179</v>
      </c>
      <c r="C68" s="55" t="s">
        <v>178</v>
      </c>
      <c r="D68" s="56">
        <f t="shared" ref="D68:E68" si="15">SUM(D69:D70)</f>
        <v>1444472</v>
      </c>
      <c r="E68" s="56">
        <f t="shared" si="15"/>
        <v>1454899.62</v>
      </c>
      <c r="F68" s="57">
        <f t="shared" si="0"/>
        <v>100.72189838224625</v>
      </c>
    </row>
    <row r="69" spans="1:6" ht="12.75" customHeight="1" x14ac:dyDescent="0.2">
      <c r="A69" s="54" t="s">
        <v>180</v>
      </c>
      <c r="B69" s="88" t="s">
        <v>181</v>
      </c>
      <c r="C69" s="55" t="s">
        <v>180</v>
      </c>
      <c r="D69" s="284">
        <v>1444472</v>
      </c>
      <c r="E69" s="284">
        <v>1453850.75</v>
      </c>
      <c r="F69" s="57">
        <f t="shared" si="0"/>
        <v>100.64928569054989</v>
      </c>
    </row>
    <row r="70" spans="1:6" ht="12" x14ac:dyDescent="0.2">
      <c r="A70" s="54" t="s">
        <v>182</v>
      </c>
      <c r="B70" s="88" t="s">
        <v>183</v>
      </c>
      <c r="C70" s="55" t="s">
        <v>182</v>
      </c>
      <c r="D70" s="284"/>
      <c r="E70" s="284">
        <v>1048.8699999999999</v>
      </c>
      <c r="F70" s="57" t="str">
        <f t="shared" si="0"/>
        <v>-</v>
      </c>
    </row>
    <row r="71" spans="1:6" ht="22.8"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12"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2.8" x14ac:dyDescent="0.2">
      <c r="A80" s="54">
        <v>6393</v>
      </c>
      <c r="B80" s="88" t="s">
        <v>202</v>
      </c>
      <c r="C80" s="55" t="s">
        <v>203</v>
      </c>
      <c r="D80" s="284"/>
      <c r="E80" s="284"/>
      <c r="F80" s="57" t="str">
        <f t="shared" si="0"/>
        <v>-</v>
      </c>
    </row>
    <row r="81" spans="1:6" ht="22.8"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10</v>
      </c>
      <c r="E82" s="56">
        <f t="shared" si="19"/>
        <v>0.39</v>
      </c>
      <c r="F82" s="57">
        <f t="shared" si="0"/>
        <v>3.9</v>
      </c>
    </row>
    <row r="83" spans="1:6" ht="12.75" customHeight="1" x14ac:dyDescent="0.2">
      <c r="A83" s="54">
        <v>641</v>
      </c>
      <c r="B83" s="88" t="s">
        <v>208</v>
      </c>
      <c r="C83" s="55" t="s">
        <v>209</v>
      </c>
      <c r="D83" s="56">
        <f t="shared" ref="D83:E83" si="20">SUM(D84:D90)</f>
        <v>10</v>
      </c>
      <c r="E83" s="56">
        <f t="shared" si="20"/>
        <v>0.39</v>
      </c>
      <c r="F83" s="57">
        <f t="shared" si="0"/>
        <v>3.9</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10</v>
      </c>
      <c r="E85" s="284">
        <v>0.39</v>
      </c>
      <c r="F85" s="57">
        <f t="shared" si="0"/>
        <v>3.9</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2.8"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2.8" x14ac:dyDescent="0.2">
      <c r="A99" s="54">
        <v>6431</v>
      </c>
      <c r="B99" s="88" t="s">
        <v>240</v>
      </c>
      <c r="C99" s="55" t="s">
        <v>241</v>
      </c>
      <c r="D99" s="284"/>
      <c r="E99" s="284"/>
      <c r="F99" s="57" t="str">
        <f t="shared" si="0"/>
        <v>-</v>
      </c>
    </row>
    <row r="100" spans="1:6" ht="22.8" x14ac:dyDescent="0.2">
      <c r="A100" s="54">
        <v>6432</v>
      </c>
      <c r="B100" s="229" t="s">
        <v>242</v>
      </c>
      <c r="C100" s="55" t="s">
        <v>243</v>
      </c>
      <c r="D100" s="284"/>
      <c r="E100" s="284"/>
      <c r="F100" s="57" t="str">
        <f t="shared" si="0"/>
        <v>-</v>
      </c>
    </row>
    <row r="101" spans="1:6" ht="22.8" x14ac:dyDescent="0.2">
      <c r="A101" s="54">
        <v>6433</v>
      </c>
      <c r="B101" s="229" t="s">
        <v>244</v>
      </c>
      <c r="C101" s="55" t="s">
        <v>245</v>
      </c>
      <c r="D101" s="284"/>
      <c r="E101" s="284"/>
      <c r="F101" s="57" t="str">
        <f t="shared" si="0"/>
        <v>-</v>
      </c>
    </row>
    <row r="102" spans="1:6" ht="12" x14ac:dyDescent="0.2">
      <c r="A102" s="54">
        <v>6434</v>
      </c>
      <c r="B102" s="88" t="s">
        <v>246</v>
      </c>
      <c r="C102" s="55" t="s">
        <v>247</v>
      </c>
      <c r="D102" s="284"/>
      <c r="E102" s="284"/>
      <c r="F102" s="57" t="str">
        <f t="shared" si="0"/>
        <v>-</v>
      </c>
    </row>
    <row r="103" spans="1:6" ht="22.8" x14ac:dyDescent="0.2">
      <c r="A103" s="54">
        <v>6435</v>
      </c>
      <c r="B103" s="229" t="s">
        <v>248</v>
      </c>
      <c r="C103" s="55" t="s">
        <v>249</v>
      </c>
      <c r="D103" s="284"/>
      <c r="E103" s="284"/>
      <c r="F103" s="57" t="str">
        <f t="shared" si="0"/>
        <v>-</v>
      </c>
    </row>
    <row r="104" spans="1:6" ht="22.8"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2.8" x14ac:dyDescent="0.2">
      <c r="A106" s="54">
        <v>65</v>
      </c>
      <c r="B106" s="88" t="s">
        <v>254</v>
      </c>
      <c r="C106" s="55" t="s">
        <v>255</v>
      </c>
      <c r="D106" s="56">
        <f t="shared" ref="D106:E106" si="23">D107+D112+D120</f>
        <v>2077</v>
      </c>
      <c r="E106" s="56">
        <f t="shared" si="23"/>
        <v>11897.5</v>
      </c>
      <c r="F106" s="57">
        <f t="shared" si="0"/>
        <v>572.82137698603754</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2077</v>
      </c>
      <c r="E112" s="56">
        <f t="shared" si="25"/>
        <v>11897.5</v>
      </c>
      <c r="F112" s="57">
        <f t="shared" si="0"/>
        <v>572.82137698603754</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2077</v>
      </c>
      <c r="E117" s="284">
        <v>6360</v>
      </c>
      <c r="F117" s="57">
        <f t="shared" si="0"/>
        <v>306.21088107847856</v>
      </c>
    </row>
    <row r="118" spans="1:6" ht="12.75" customHeight="1" x14ac:dyDescent="0.2">
      <c r="A118" s="54">
        <v>6527</v>
      </c>
      <c r="B118" s="88" t="s">
        <v>278</v>
      </c>
      <c r="C118" s="55" t="s">
        <v>279</v>
      </c>
      <c r="D118" s="284"/>
      <c r="E118" s="284"/>
      <c r="F118" s="57" t="str">
        <f t="shared" si="0"/>
        <v>-</v>
      </c>
    </row>
    <row r="119" spans="1:6" ht="22.8" x14ac:dyDescent="0.2">
      <c r="A119" s="54" t="s">
        <v>280</v>
      </c>
      <c r="B119" s="229" t="s">
        <v>281</v>
      </c>
      <c r="C119" s="55" t="s">
        <v>280</v>
      </c>
      <c r="D119" s="284"/>
      <c r="E119" s="284">
        <v>5537.5</v>
      </c>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2.8" x14ac:dyDescent="0.2">
      <c r="A124" s="54">
        <v>66</v>
      </c>
      <c r="B124" s="273" t="s">
        <v>290</v>
      </c>
      <c r="C124" s="55" t="s">
        <v>291</v>
      </c>
      <c r="D124" s="56">
        <f t="shared" ref="D124:E124" si="27">D125+D128</f>
        <v>0</v>
      </c>
      <c r="E124" s="56">
        <f t="shared" si="27"/>
        <v>0</v>
      </c>
      <c r="F124" s="57" t="str">
        <f t="shared" si="0"/>
        <v>-</v>
      </c>
    </row>
    <row r="125" spans="1:6" ht="12.75" customHeight="1" x14ac:dyDescent="0.2">
      <c r="A125" s="54">
        <v>661</v>
      </c>
      <c r="B125" s="100" t="s">
        <v>292</v>
      </c>
      <c r="C125" s="55" t="s">
        <v>293</v>
      </c>
      <c r="D125" s="56">
        <f t="shared" ref="D125:E125" si="28">SUM(D126:D127)</f>
        <v>0</v>
      </c>
      <c r="E125" s="56">
        <f t="shared" si="28"/>
        <v>0</v>
      </c>
      <c r="F125" s="57" t="str">
        <f t="shared" si="0"/>
        <v>-</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c r="E127" s="284"/>
      <c r="F127" s="57" t="str">
        <f t="shared" si="0"/>
        <v>-</v>
      </c>
    </row>
    <row r="128" spans="1:6" ht="22.8"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2.8" x14ac:dyDescent="0.2">
      <c r="A131" s="58" t="s">
        <v>304</v>
      </c>
      <c r="B131" s="274" t="s">
        <v>305</v>
      </c>
      <c r="C131" s="59" t="s">
        <v>304</v>
      </c>
      <c r="D131" s="284"/>
      <c r="E131" s="284"/>
      <c r="F131" s="57" t="str">
        <f t="shared" si="0"/>
        <v>-</v>
      </c>
    </row>
    <row r="132" spans="1:6" ht="22.8" x14ac:dyDescent="0.2">
      <c r="A132" s="58" t="s">
        <v>306</v>
      </c>
      <c r="B132" s="274" t="s">
        <v>307</v>
      </c>
      <c r="C132" s="59" t="s">
        <v>306</v>
      </c>
      <c r="D132" s="284"/>
      <c r="E132" s="284"/>
      <c r="F132" s="57" t="str">
        <f>IF(D132&lt;&gt;0,IF(E132/D132&gt;=100,"&gt;&gt;100",E132/D132*100),"-")</f>
        <v>-</v>
      </c>
    </row>
    <row r="133" spans="1:6" ht="22.8" x14ac:dyDescent="0.2">
      <c r="A133" s="54">
        <v>67</v>
      </c>
      <c r="B133" s="229" t="s">
        <v>308</v>
      </c>
      <c r="C133" s="55" t="s">
        <v>309</v>
      </c>
      <c r="D133" s="56">
        <f t="shared" ref="D133:E133" si="30">D134+D138</f>
        <v>153423</v>
      </c>
      <c r="E133" s="56">
        <f t="shared" si="30"/>
        <v>165755.17000000001</v>
      </c>
      <c r="F133" s="57">
        <f t="shared" ref="F133:F223" si="31">IF(D133&lt;&gt;0,IF(E133/D133&gt;=100,"&gt;&gt;100",E133/D133*100),"-")</f>
        <v>108.03801907145605</v>
      </c>
    </row>
    <row r="134" spans="1:6" ht="22.8" x14ac:dyDescent="0.2">
      <c r="A134" s="54">
        <v>671</v>
      </c>
      <c r="B134" s="229" t="s">
        <v>310</v>
      </c>
      <c r="C134" s="55" t="s">
        <v>311</v>
      </c>
      <c r="D134" s="56">
        <f t="shared" ref="D134:E134" si="32">SUM(D135:D137)</f>
        <v>153423</v>
      </c>
      <c r="E134" s="56">
        <f t="shared" si="32"/>
        <v>165755.17000000001</v>
      </c>
      <c r="F134" s="57">
        <f t="shared" si="31"/>
        <v>108.03801907145605</v>
      </c>
    </row>
    <row r="135" spans="1:6" ht="12.75" customHeight="1" x14ac:dyDescent="0.2">
      <c r="A135" s="54">
        <v>6711</v>
      </c>
      <c r="B135" s="88" t="s">
        <v>312</v>
      </c>
      <c r="C135" s="55" t="s">
        <v>313</v>
      </c>
      <c r="D135" s="284">
        <v>153423</v>
      </c>
      <c r="E135" s="284">
        <v>165755.17000000001</v>
      </c>
      <c r="F135" s="57">
        <f t="shared" si="31"/>
        <v>108.03801907145605</v>
      </c>
    </row>
    <row r="136" spans="1:6" ht="22.8" x14ac:dyDescent="0.2">
      <c r="A136" s="54">
        <v>6712</v>
      </c>
      <c r="B136" s="229" t="s">
        <v>314</v>
      </c>
      <c r="C136" s="55" t="s">
        <v>315</v>
      </c>
      <c r="D136" s="284"/>
      <c r="E136" s="284"/>
      <c r="F136" s="57" t="str">
        <f t="shared" si="31"/>
        <v>-</v>
      </c>
    </row>
    <row r="137" spans="1:6" ht="22.8"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1600083</v>
      </c>
      <c r="E151" s="56">
        <f t="shared" si="35"/>
        <v>1453141.9700000002</v>
      </c>
      <c r="F151" s="57">
        <f t="shared" si="31"/>
        <v>90.816662010658206</v>
      </c>
    </row>
    <row r="152" spans="1:6" ht="12.75" customHeight="1" x14ac:dyDescent="0.2">
      <c r="A152" s="54">
        <v>31</v>
      </c>
      <c r="B152" s="88" t="s">
        <v>345</v>
      </c>
      <c r="C152" s="55" t="s">
        <v>346</v>
      </c>
      <c r="D152" s="56">
        <f t="shared" ref="D152:E152" si="36">D153+D158+D159</f>
        <v>1396401</v>
      </c>
      <c r="E152" s="56">
        <f t="shared" si="36"/>
        <v>1166448.81</v>
      </c>
      <c r="F152" s="57">
        <f t="shared" si="31"/>
        <v>83.532510360562611</v>
      </c>
    </row>
    <row r="153" spans="1:6" ht="12.75" customHeight="1" x14ac:dyDescent="0.2">
      <c r="A153" s="54">
        <v>311</v>
      </c>
      <c r="B153" s="88" t="s">
        <v>347</v>
      </c>
      <c r="C153" s="55" t="s">
        <v>348</v>
      </c>
      <c r="D153" s="56">
        <f t="shared" ref="D153:E153" si="37">SUM(D154:D157)</f>
        <v>1154381</v>
      </c>
      <c r="E153" s="56">
        <f t="shared" si="37"/>
        <v>972917.44</v>
      </c>
      <c r="F153" s="57">
        <f t="shared" si="31"/>
        <v>84.280444671213388</v>
      </c>
    </row>
    <row r="154" spans="1:6" ht="12.75" customHeight="1" x14ac:dyDescent="0.2">
      <c r="A154" s="54">
        <v>3111</v>
      </c>
      <c r="B154" s="88" t="s">
        <v>349</v>
      </c>
      <c r="C154" s="55" t="s">
        <v>350</v>
      </c>
      <c r="D154" s="284">
        <v>1154381</v>
      </c>
      <c r="E154" s="284">
        <v>972917.44</v>
      </c>
      <c r="F154" s="57">
        <f t="shared" si="31"/>
        <v>84.280444671213388</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51547</v>
      </c>
      <c r="E158" s="284">
        <v>33000</v>
      </c>
      <c r="F158" s="57">
        <f t="shared" si="31"/>
        <v>64.019244572914033</v>
      </c>
    </row>
    <row r="159" spans="1:6" ht="12.75" customHeight="1" x14ac:dyDescent="0.2">
      <c r="A159" s="54">
        <v>313</v>
      </c>
      <c r="B159" s="88" t="s">
        <v>359</v>
      </c>
      <c r="C159" s="55" t="s">
        <v>360</v>
      </c>
      <c r="D159" s="56">
        <f t="shared" ref="D159:E159" si="38">SUM(D160:D162)</f>
        <v>190473</v>
      </c>
      <c r="E159" s="56">
        <f t="shared" si="38"/>
        <v>160531.37</v>
      </c>
      <c r="F159" s="57">
        <f t="shared" si="31"/>
        <v>84.280380946380845</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190473</v>
      </c>
      <c r="E161" s="284">
        <v>160531.37</v>
      </c>
      <c r="F161" s="57">
        <f t="shared" si="31"/>
        <v>84.280380946380845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200954</v>
      </c>
      <c r="E163" s="56">
        <f t="shared" si="39"/>
        <v>282974.56</v>
      </c>
      <c r="F163" s="57">
        <f t="shared" si="31"/>
        <v>140.81558963742947</v>
      </c>
    </row>
    <row r="164" spans="1:6" ht="12.75" customHeight="1" x14ac:dyDescent="0.2">
      <c r="A164" s="54">
        <v>321</v>
      </c>
      <c r="B164" s="88" t="s">
        <v>368</v>
      </c>
      <c r="C164" s="55" t="s">
        <v>369</v>
      </c>
      <c r="D164" s="56">
        <f t="shared" ref="D164:E164" si="40">SUM(D165:D168)</f>
        <v>51371</v>
      </c>
      <c r="E164" s="56">
        <f t="shared" si="40"/>
        <v>115526</v>
      </c>
      <c r="F164" s="57">
        <f t="shared" si="31"/>
        <v>224.88563586459284</v>
      </c>
    </row>
    <row r="165" spans="1:6" ht="12.75" customHeight="1" x14ac:dyDescent="0.2">
      <c r="A165" s="54">
        <v>3211</v>
      </c>
      <c r="B165" s="88" t="s">
        <v>370</v>
      </c>
      <c r="C165" s="55" t="s">
        <v>371</v>
      </c>
      <c r="D165" s="284">
        <v>2500</v>
      </c>
      <c r="E165" s="284">
        <v>82108.960000000006</v>
      </c>
      <c r="F165" s="57">
        <f t="shared" si="31"/>
        <v>3284.3584000000001</v>
      </c>
    </row>
    <row r="166" spans="1:6" ht="12.75" customHeight="1" x14ac:dyDescent="0.2">
      <c r="A166" s="54">
        <v>3212</v>
      </c>
      <c r="B166" s="88" t="s">
        <v>372</v>
      </c>
      <c r="C166" s="55" t="s">
        <v>373</v>
      </c>
      <c r="D166" s="284">
        <v>48071</v>
      </c>
      <c r="E166" s="284">
        <v>32387.040000000001</v>
      </c>
      <c r="F166" s="57">
        <f t="shared" si="31"/>
        <v>67.373343595931019</v>
      </c>
    </row>
    <row r="167" spans="1:6" ht="12.75" customHeight="1" x14ac:dyDescent="0.2">
      <c r="A167" s="54">
        <v>3213</v>
      </c>
      <c r="B167" s="88" t="s">
        <v>374</v>
      </c>
      <c r="C167" s="55" t="s">
        <v>375</v>
      </c>
      <c r="D167" s="284">
        <v>800</v>
      </c>
      <c r="E167" s="284">
        <v>1030</v>
      </c>
      <c r="F167" s="57">
        <f t="shared" si="31"/>
        <v>128.75</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52194</v>
      </c>
      <c r="E169" s="56">
        <f t="shared" si="41"/>
        <v>61175.140000000007</v>
      </c>
      <c r="F169" s="57">
        <f t="shared" si="31"/>
        <v>117.20722688431621</v>
      </c>
    </row>
    <row r="170" spans="1:6" ht="12.75" customHeight="1" x14ac:dyDescent="0.2">
      <c r="A170" s="54">
        <v>3221</v>
      </c>
      <c r="B170" s="88" t="s">
        <v>380</v>
      </c>
      <c r="C170" s="55" t="s">
        <v>381</v>
      </c>
      <c r="D170" s="284">
        <v>16441</v>
      </c>
      <c r="E170" s="284">
        <v>9035.1299999999992</v>
      </c>
      <c r="F170" s="57">
        <f t="shared" si="31"/>
        <v>54.954868925247844</v>
      </c>
    </row>
    <row r="171" spans="1:6" ht="12.75" customHeight="1" x14ac:dyDescent="0.2">
      <c r="A171" s="54">
        <v>3222</v>
      </c>
      <c r="B171" s="88" t="s">
        <v>382</v>
      </c>
      <c r="C171" s="55" t="s">
        <v>383</v>
      </c>
      <c r="D171" s="284"/>
      <c r="E171" s="284">
        <v>557.80999999999995</v>
      </c>
      <c r="F171" s="57" t="str">
        <f t="shared" si="31"/>
        <v>-</v>
      </c>
    </row>
    <row r="172" spans="1:6" ht="12.75" customHeight="1" x14ac:dyDescent="0.2">
      <c r="A172" s="54">
        <v>3223</v>
      </c>
      <c r="B172" s="88" t="s">
        <v>384</v>
      </c>
      <c r="C172" s="55" t="s">
        <v>385</v>
      </c>
      <c r="D172" s="284">
        <v>29533</v>
      </c>
      <c r="E172" s="284">
        <v>41709.440000000002</v>
      </c>
      <c r="F172" s="57">
        <f t="shared" si="31"/>
        <v>141.22994616192057</v>
      </c>
    </row>
    <row r="173" spans="1:6" ht="12.75" customHeight="1" x14ac:dyDescent="0.2">
      <c r="A173" s="54">
        <v>3224</v>
      </c>
      <c r="B173" s="88" t="s">
        <v>386</v>
      </c>
      <c r="C173" s="55" t="s">
        <v>387</v>
      </c>
      <c r="D173" s="284">
        <v>5751</v>
      </c>
      <c r="E173" s="284">
        <v>543.79999999999995</v>
      </c>
      <c r="F173" s="57">
        <f t="shared" si="31"/>
        <v>9.455746826638844</v>
      </c>
    </row>
    <row r="174" spans="1:6" ht="12.75" customHeight="1" x14ac:dyDescent="0.2">
      <c r="A174" s="54">
        <v>3225</v>
      </c>
      <c r="B174" s="88" t="s">
        <v>388</v>
      </c>
      <c r="C174" s="55" t="s">
        <v>389</v>
      </c>
      <c r="D174" s="284">
        <v>469</v>
      </c>
      <c r="E174" s="284">
        <v>9328.9599999999991</v>
      </c>
      <c r="F174" s="57">
        <f t="shared" si="31"/>
        <v>1989.1172707889123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96279</v>
      </c>
      <c r="E177" s="56">
        <f t="shared" si="42"/>
        <v>97901.180000000008</v>
      </c>
      <c r="F177" s="57">
        <f t="shared" si="31"/>
        <v>101.68487416778322</v>
      </c>
    </row>
    <row r="178" spans="1:6" ht="12.75" customHeight="1" x14ac:dyDescent="0.2">
      <c r="A178" s="54">
        <v>3231</v>
      </c>
      <c r="B178" s="88" t="s">
        <v>396</v>
      </c>
      <c r="C178" s="55" t="s">
        <v>397</v>
      </c>
      <c r="D178" s="284">
        <v>71890</v>
      </c>
      <c r="E178" s="284">
        <v>74405.08</v>
      </c>
      <c r="F178" s="57">
        <f t="shared" si="31"/>
        <v>103.4985116149673</v>
      </c>
    </row>
    <row r="179" spans="1:6" ht="12.75" customHeight="1" x14ac:dyDescent="0.2">
      <c r="A179" s="54">
        <v>3232</v>
      </c>
      <c r="B179" s="88" t="s">
        <v>398</v>
      </c>
      <c r="C179" s="55" t="s">
        <v>399</v>
      </c>
      <c r="D179" s="284">
        <v>2119</v>
      </c>
      <c r="E179" s="284">
        <v>2250</v>
      </c>
      <c r="F179" s="57">
        <f t="shared" si="31"/>
        <v>106.18216139688532</v>
      </c>
    </row>
    <row r="180" spans="1:6" ht="12.75" customHeight="1" x14ac:dyDescent="0.2">
      <c r="A180" s="54">
        <v>3233</v>
      </c>
      <c r="B180" s="88" t="s">
        <v>400</v>
      </c>
      <c r="C180" s="55" t="s">
        <v>401</v>
      </c>
      <c r="D180" s="284">
        <v>158</v>
      </c>
      <c r="E180" s="284"/>
      <c r="F180" s="57">
        <f t="shared" si="31"/>
        <v>0</v>
      </c>
    </row>
    <row r="181" spans="1:6" ht="12.75" customHeight="1" x14ac:dyDescent="0.2">
      <c r="A181" s="54">
        <v>3234</v>
      </c>
      <c r="B181" s="88" t="s">
        <v>402</v>
      </c>
      <c r="C181" s="55" t="s">
        <v>403</v>
      </c>
      <c r="D181" s="284">
        <v>9485</v>
      </c>
      <c r="E181" s="284">
        <v>8247.35</v>
      </c>
      <c r="F181" s="57">
        <f t="shared" si="31"/>
        <v>86.951502372166573</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1404</v>
      </c>
      <c r="E183" s="284">
        <v>5400</v>
      </c>
      <c r="F183" s="57">
        <f t="shared" si="31"/>
        <v>384.61538461538464</v>
      </c>
    </row>
    <row r="184" spans="1:6" ht="12.75" customHeight="1" x14ac:dyDescent="0.2">
      <c r="A184" s="54">
        <v>3237</v>
      </c>
      <c r="B184" s="88" t="s">
        <v>408</v>
      </c>
      <c r="C184" s="55" t="s">
        <v>409</v>
      </c>
      <c r="D184" s="284">
        <v>489</v>
      </c>
      <c r="E184" s="284">
        <v>468.75</v>
      </c>
      <c r="F184" s="57">
        <f t="shared" si="31"/>
        <v>95.858895705521476</v>
      </c>
    </row>
    <row r="185" spans="1:6" ht="12.75" customHeight="1" x14ac:dyDescent="0.2">
      <c r="A185" s="54">
        <v>3238</v>
      </c>
      <c r="B185" s="88" t="s">
        <v>410</v>
      </c>
      <c r="C185" s="55" t="s">
        <v>411</v>
      </c>
      <c r="D185" s="284">
        <v>6328</v>
      </c>
      <c r="E185" s="284">
        <v>6700</v>
      </c>
      <c r="F185" s="57">
        <f t="shared" si="31"/>
        <v>105.87863463969657</v>
      </c>
    </row>
    <row r="186" spans="1:6" ht="12.75" customHeight="1" x14ac:dyDescent="0.2">
      <c r="A186" s="54">
        <v>3239</v>
      </c>
      <c r="B186" s="88" t="s">
        <v>412</v>
      </c>
      <c r="C186" s="55" t="s">
        <v>413</v>
      </c>
      <c r="D186" s="284">
        <v>4406</v>
      </c>
      <c r="E186" s="284">
        <v>430</v>
      </c>
      <c r="F186" s="57">
        <f t="shared" si="31"/>
        <v>9.7594189741261914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1110</v>
      </c>
      <c r="E188" s="56">
        <f t="shared" si="43"/>
        <v>8372.24</v>
      </c>
      <c r="F188" s="57">
        <f t="shared" si="31"/>
        <v>754.25585585585577</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v>741.24</v>
      </c>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650</v>
      </c>
      <c r="E192" s="284">
        <v>1110</v>
      </c>
      <c r="F192" s="57">
        <f t="shared" si="31"/>
        <v>170.76923076923077</v>
      </c>
    </row>
    <row r="193" spans="1:6" ht="12.75" customHeight="1" x14ac:dyDescent="0.2">
      <c r="A193" s="54">
        <v>3295</v>
      </c>
      <c r="B193" s="88" t="s">
        <v>426</v>
      </c>
      <c r="C193" s="55" t="s">
        <v>427</v>
      </c>
      <c r="D193" s="284"/>
      <c r="E193" s="284">
        <v>5537.5</v>
      </c>
      <c r="F193" s="57" t="str">
        <f t="shared" si="31"/>
        <v>-</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460</v>
      </c>
      <c r="E195" s="284">
        <v>983.5</v>
      </c>
      <c r="F195" s="57">
        <f t="shared" si="31"/>
        <v>213.80434782608697</v>
      </c>
    </row>
    <row r="196" spans="1:6" ht="12.75" customHeight="1" x14ac:dyDescent="0.2">
      <c r="A196" s="54">
        <v>34</v>
      </c>
      <c r="B196" s="229" t="s">
        <v>432</v>
      </c>
      <c r="C196" s="55" t="s">
        <v>433</v>
      </c>
      <c r="D196" s="56">
        <f t="shared" ref="D196:E196" si="44">D197+D202+D210</f>
        <v>2728</v>
      </c>
      <c r="E196" s="56">
        <f t="shared" si="44"/>
        <v>1718.6</v>
      </c>
      <c r="F196" s="57">
        <f t="shared" si="31"/>
        <v>62.998533724340177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2728</v>
      </c>
      <c r="E210" s="56">
        <f t="shared" si="47"/>
        <v>1718.6</v>
      </c>
      <c r="F210" s="57">
        <f t="shared" si="31"/>
        <v>62.998533724340177</v>
      </c>
    </row>
    <row r="211" spans="1:6" ht="12.75" customHeight="1" x14ac:dyDescent="0.2">
      <c r="A211" s="54">
        <v>3431</v>
      </c>
      <c r="B211" s="229" t="s">
        <v>462</v>
      </c>
      <c r="C211" s="55" t="s">
        <v>463</v>
      </c>
      <c r="D211" s="284">
        <v>2728</v>
      </c>
      <c r="E211" s="284">
        <v>1718.6</v>
      </c>
      <c r="F211" s="57">
        <f t="shared" si="31"/>
        <v>62.998533724340177</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2.8" x14ac:dyDescent="0.2">
      <c r="A250" s="54" t="s">
        <v>538</v>
      </c>
      <c r="B250" s="88" t="s">
        <v>202</v>
      </c>
      <c r="C250" s="55" t="s">
        <v>538</v>
      </c>
      <c r="D250" s="284"/>
      <c r="E250" s="284"/>
      <c r="F250" s="57" t="str">
        <f t="shared" si="61"/>
        <v>-</v>
      </c>
    </row>
    <row r="251" spans="1:6" ht="22.8" x14ac:dyDescent="0.2">
      <c r="A251" s="54" t="s">
        <v>539</v>
      </c>
      <c r="B251" s="88" t="s">
        <v>204</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2000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2000</v>
      </c>
      <c r="F264" s="57" t="str">
        <f t="shared" si="69"/>
        <v>-</v>
      </c>
    </row>
    <row r="265" spans="1:6" ht="12.75" customHeight="1" x14ac:dyDescent="0.2">
      <c r="A265" s="54">
        <v>3811</v>
      </c>
      <c r="B265" s="88" t="s">
        <v>566</v>
      </c>
      <c r="C265" s="55" t="s">
        <v>567</v>
      </c>
      <c r="D265" s="284"/>
      <c r="E265" s="284">
        <v>2000</v>
      </c>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1600083</v>
      </c>
      <c r="E289" s="56">
        <f t="shared" si="79"/>
        <v>1453141.9700000002</v>
      </c>
      <c r="F289" s="57">
        <f t="shared" si="76"/>
        <v>90.816662010658206</v>
      </c>
    </row>
    <row r="290" spans="1:6" ht="12.75" customHeight="1" x14ac:dyDescent="0.2">
      <c r="A290" s="54" t="s">
        <v>605</v>
      </c>
      <c r="B290" s="88" t="s">
        <v>616</v>
      </c>
      <c r="C290" s="55" t="s">
        <v>617</v>
      </c>
      <c r="D290" s="56">
        <f>IF(D6&gt;=D289,D6-D289,0)</f>
        <v>0</v>
      </c>
      <c r="E290" s="56">
        <f>IF(E6&gt;=E289,E6-E289,0)</f>
        <v>179410.70999999973</v>
      </c>
      <c r="F290" s="57" t="str">
        <f t="shared" si="76"/>
        <v>-</v>
      </c>
    </row>
    <row r="291" spans="1:6" ht="12.75" customHeight="1" x14ac:dyDescent="0.2">
      <c r="A291" s="54" t="s">
        <v>605</v>
      </c>
      <c r="B291" s="88" t="s">
        <v>618</v>
      </c>
      <c r="C291" s="55" t="s">
        <v>619</v>
      </c>
      <c r="D291" s="56">
        <f>IF(D289&gt;=D6,D289-D6,0)</f>
        <v>101</v>
      </c>
      <c r="E291" s="56">
        <f>IF(E289&gt;=E6,E289-E6,0)</f>
        <v>0</v>
      </c>
      <c r="F291" s="57">
        <f t="shared" si="76"/>
        <v>0</v>
      </c>
    </row>
    <row r="292" spans="1:6" ht="12.75" customHeight="1" x14ac:dyDescent="0.2">
      <c r="A292" s="54">
        <v>92211</v>
      </c>
      <c r="B292" s="88" t="s">
        <v>620</v>
      </c>
      <c r="C292" s="55" t="s">
        <v>621</v>
      </c>
      <c r="D292" s="284">
        <v>371428</v>
      </c>
      <c r="E292" s="284">
        <v>49086.89</v>
      </c>
      <c r="F292" s="57">
        <f t="shared" si="76"/>
        <v>13.215721485725362</v>
      </c>
    </row>
    <row r="293" spans="1:6" ht="12.75" customHeight="1" x14ac:dyDescent="0.2">
      <c r="A293" s="54">
        <v>92221</v>
      </c>
      <c r="B293" s="88" t="s">
        <v>622</v>
      </c>
      <c r="C293" s="55" t="s">
        <v>623</v>
      </c>
      <c r="D293" s="284"/>
      <c r="E293" s="284">
        <v>0</v>
      </c>
      <c r="F293" s="57" t="str">
        <f t="shared" si="76"/>
        <v>-</v>
      </c>
    </row>
    <row r="294" spans="1:6" ht="12.75" customHeight="1" x14ac:dyDescent="0.2">
      <c r="A294" s="54">
        <v>96</v>
      </c>
      <c r="B294" s="88" t="s">
        <v>624</v>
      </c>
      <c r="C294" s="55" t="s">
        <v>625</v>
      </c>
      <c r="D294" s="284"/>
      <c r="E294" s="284"/>
      <c r="F294" s="57" t="str">
        <f t="shared" si="76"/>
        <v>-</v>
      </c>
    </row>
    <row r="295" spans="1:6" ht="12"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116449</v>
      </c>
      <c r="E350" s="56">
        <f t="shared" si="95"/>
        <v>1048.8699999999999</v>
      </c>
      <c r="F350" s="57">
        <f t="shared" si="81"/>
        <v>0.90071189962988085</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116449</v>
      </c>
      <c r="E363" s="56">
        <f t="shared" si="99"/>
        <v>1048.8699999999999</v>
      </c>
      <c r="F363" s="57">
        <f t="shared" si="81"/>
        <v>0.90071189962988085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39182</v>
      </c>
      <c r="E369" s="56">
        <f t="shared" si="101"/>
        <v>0</v>
      </c>
      <c r="F369" s="57">
        <f t="shared" si="81"/>
        <v>0</v>
      </c>
    </row>
    <row r="370" spans="1:6" ht="12.75" customHeight="1" x14ac:dyDescent="0.2">
      <c r="A370" s="54">
        <v>4221</v>
      </c>
      <c r="B370" s="88" t="s">
        <v>671</v>
      </c>
      <c r="C370" s="55" t="s">
        <v>763</v>
      </c>
      <c r="D370" s="284">
        <v>9934</v>
      </c>
      <c r="E370" s="284"/>
      <c r="F370" s="57">
        <f t="shared" si="81"/>
        <v>0</v>
      </c>
    </row>
    <row r="371" spans="1:6" ht="12.75" customHeight="1" x14ac:dyDescent="0.2">
      <c r="A371" s="54">
        <v>4222</v>
      </c>
      <c r="B371" s="88" t="s">
        <v>764</v>
      </c>
      <c r="C371" s="55" t="s">
        <v>765</v>
      </c>
      <c r="D371" s="284">
        <v>19249</v>
      </c>
      <c r="E371" s="284"/>
      <c r="F371" s="57">
        <f t="shared" si="81"/>
        <v>0</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v>9999</v>
      </c>
      <c r="E373" s="284"/>
      <c r="F373" s="57">
        <f t="shared" si="81"/>
        <v>0</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77267</v>
      </c>
      <c r="E383" s="56">
        <f t="shared" si="103"/>
        <v>1048.8699999999999</v>
      </c>
      <c r="F383" s="57">
        <f t="shared" si="81"/>
        <v>1.3574617883443125</v>
      </c>
    </row>
    <row r="384" spans="1:6" ht="12.75" customHeight="1" x14ac:dyDescent="0.2">
      <c r="A384" s="54">
        <v>4241</v>
      </c>
      <c r="B384" s="88" t="s">
        <v>780</v>
      </c>
      <c r="C384" s="55" t="s">
        <v>781</v>
      </c>
      <c r="D384" s="284">
        <v>77267</v>
      </c>
      <c r="E384" s="284">
        <v>1048.8699999999999</v>
      </c>
      <c r="F384" s="57">
        <f t="shared" si="81"/>
        <v>1.3574617883443125</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116449</v>
      </c>
      <c r="E408" s="56">
        <f t="shared" si="111"/>
        <v>1048.8699999999999</v>
      </c>
      <c r="F408" s="57">
        <f t="shared" si="81"/>
        <v>0.90071189962988085</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v>70179.02</v>
      </c>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1599982</v>
      </c>
      <c r="E412" s="56">
        <f>E6+E298</f>
        <v>1632552.68</v>
      </c>
      <c r="F412" s="57">
        <f t="shared" si="81"/>
        <v>102.03569040151702</v>
      </c>
    </row>
    <row r="413" spans="1:6" ht="12.75" customHeight="1" x14ac:dyDescent="0.2">
      <c r="A413" s="54" t="s">
        <v>605</v>
      </c>
      <c r="B413" s="88" t="s">
        <v>828</v>
      </c>
      <c r="C413" s="55" t="s">
        <v>829</v>
      </c>
      <c r="D413" s="56">
        <f t="shared" ref="D413:E413" si="112">D289+D350</f>
        <v>1716532</v>
      </c>
      <c r="E413" s="56">
        <f t="shared" si="112"/>
        <v>1454190.8400000003</v>
      </c>
      <c r="F413" s="57">
        <f t="shared" si="81"/>
        <v>84.71679176385878</v>
      </c>
    </row>
    <row r="414" spans="1:6" ht="12.75" customHeight="1" x14ac:dyDescent="0.2">
      <c r="A414" s="54" t="s">
        <v>605</v>
      </c>
      <c r="B414" s="88" t="s">
        <v>830</v>
      </c>
      <c r="C414" s="55" t="s">
        <v>831</v>
      </c>
      <c r="D414" s="56">
        <f t="shared" ref="D414:E414" si="113">IF(D412&gt;=D413,D412-D413,0)</f>
        <v>0</v>
      </c>
      <c r="E414" s="56">
        <f t="shared" si="113"/>
        <v>178361.83999999962</v>
      </c>
      <c r="F414" s="57" t="str">
        <f t="shared" si="81"/>
        <v>-</v>
      </c>
    </row>
    <row r="415" spans="1:6" ht="12.75" customHeight="1" x14ac:dyDescent="0.2">
      <c r="A415" s="54" t="s">
        <v>605</v>
      </c>
      <c r="B415" s="88" t="s">
        <v>832</v>
      </c>
      <c r="C415" s="55" t="s">
        <v>833</v>
      </c>
      <c r="D415" s="56">
        <f t="shared" ref="D415:E415" si="114">IF(D413&gt;=D412,D413-D412,0)</f>
        <v>116550</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371428</v>
      </c>
      <c r="E416" s="56">
        <f t="shared" si="115"/>
        <v>0</v>
      </c>
      <c r="F416" s="57">
        <f t="shared" si="81"/>
        <v>0</v>
      </c>
    </row>
    <row r="417" spans="1:6" ht="12.75" customHeight="1" x14ac:dyDescent="0.2">
      <c r="A417" s="66" t="s">
        <v>834</v>
      </c>
      <c r="B417" s="88" t="s">
        <v>837</v>
      </c>
      <c r="C417" s="67" t="s">
        <v>838</v>
      </c>
      <c r="D417" s="56">
        <f t="shared" ref="D417:E417" si="116">IF(D293-D292+D410-D409&gt;=0,D293-D292+D410-D409,0)</f>
        <v>0</v>
      </c>
      <c r="E417" s="56">
        <f t="shared" si="116"/>
        <v>21092.130000000005</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1599982</v>
      </c>
      <c r="E639" s="56">
        <f t="shared" si="180"/>
        <v>1632552.68</v>
      </c>
      <c r="F639" s="57">
        <f t="shared" si="119"/>
        <v>102.03569040151702</v>
      </c>
    </row>
    <row r="640" spans="1:6" ht="12.75" customHeight="1" x14ac:dyDescent="0.2">
      <c r="A640" s="54" t="s">
        <v>605</v>
      </c>
      <c r="B640" s="88" t="s">
        <v>1274</v>
      </c>
      <c r="C640" s="55" t="s">
        <v>1275</v>
      </c>
      <c r="D640" s="56">
        <f t="shared" ref="D640:E640" si="181">D413+D528</f>
        <v>1716532</v>
      </c>
      <c r="E640" s="56">
        <f t="shared" si="181"/>
        <v>1454190.8400000003</v>
      </c>
      <c r="F640" s="57">
        <f t="shared" si="119"/>
        <v>84.71679176385878</v>
      </c>
    </row>
    <row r="641" spans="1:6" ht="12.75" customHeight="1" x14ac:dyDescent="0.2">
      <c r="A641" s="54" t="s">
        <v>605</v>
      </c>
      <c r="B641" s="88" t="s">
        <v>1276</v>
      </c>
      <c r="C641" s="55" t="s">
        <v>1277</v>
      </c>
      <c r="D641" s="56">
        <f t="shared" ref="D641:E641" si="182">IF(D639&gt;=D640,D639-D640,0)</f>
        <v>0</v>
      </c>
      <c r="E641" s="56">
        <f t="shared" si="182"/>
        <v>178361.83999999962</v>
      </c>
      <c r="F641" s="57" t="str">
        <f t="shared" si="119"/>
        <v>-</v>
      </c>
    </row>
    <row r="642" spans="1:6" ht="12.75" customHeight="1" x14ac:dyDescent="0.2">
      <c r="A642" s="54" t="s">
        <v>605</v>
      </c>
      <c r="B642" s="88" t="s">
        <v>1278</v>
      </c>
      <c r="C642" s="55" t="s">
        <v>1279</v>
      </c>
      <c r="D642" s="56">
        <f t="shared" ref="D642:E642" si="183">IF(D640&gt;=D639,D640-D639,0)</f>
        <v>116550</v>
      </c>
      <c r="E642" s="56">
        <f t="shared" si="183"/>
        <v>0</v>
      </c>
      <c r="F642" s="57">
        <f t="shared" si="119"/>
        <v>0</v>
      </c>
    </row>
    <row r="643" spans="1:6" ht="22.8" x14ac:dyDescent="0.2">
      <c r="A643" s="66" t="s">
        <v>1280</v>
      </c>
      <c r="B643" s="88" t="s">
        <v>1281</v>
      </c>
      <c r="C643" s="67" t="s">
        <v>1280</v>
      </c>
      <c r="D643" s="56">
        <f t="shared" ref="D643:E643" si="184">IF(D416-D417+D637-D638&gt;=0,D416-D417+D637-D638,0)</f>
        <v>371428</v>
      </c>
      <c r="E643" s="56">
        <f t="shared" si="184"/>
        <v>0</v>
      </c>
      <c r="F643" s="57">
        <f t="shared" si="119"/>
        <v>0</v>
      </c>
    </row>
    <row r="644" spans="1:6" ht="22.8" x14ac:dyDescent="0.2">
      <c r="A644" s="66" t="s">
        <v>1282</v>
      </c>
      <c r="B644" s="88" t="s">
        <v>1283</v>
      </c>
      <c r="C644" s="67" t="s">
        <v>1282</v>
      </c>
      <c r="D644" s="56">
        <f t="shared" ref="D644:E644" si="185">IF(D417-D416+D638-D637&gt;=0,D417-D416+D638-D637,0)</f>
        <v>0</v>
      </c>
      <c r="E644" s="56">
        <f t="shared" si="185"/>
        <v>21092.130000000005</v>
      </c>
      <c r="F644" s="57" t="str">
        <f t="shared" si="119"/>
        <v>-</v>
      </c>
    </row>
    <row r="645" spans="1:6" ht="22.8" x14ac:dyDescent="0.2">
      <c r="A645" s="54" t="s">
        <v>605</v>
      </c>
      <c r="B645" s="88" t="s">
        <v>1284</v>
      </c>
      <c r="C645" s="55" t="s">
        <v>1285</v>
      </c>
      <c r="D645" s="56">
        <f t="shared" ref="D645:E645" si="186">IF(D641+D643-D642-D644&gt;=0,D641+D643-D642-D644,0)</f>
        <v>254878</v>
      </c>
      <c r="E645" s="56">
        <f t="shared" si="186"/>
        <v>157269.70999999961</v>
      </c>
      <c r="F645" s="57">
        <f t="shared" si="119"/>
        <v>61.703917168213664</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c r="E647" s="285"/>
      <c r="F647" s="63" t="str">
        <f t="shared" si="119"/>
        <v>-</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371428.35</v>
      </c>
      <c r="E649" s="284">
        <v>249563.25</v>
      </c>
      <c r="F649" s="57">
        <f t="shared" ref="F649:F724" si="188">IF(D649&lt;&gt;0,IF(E649/D649&gt;=100,"&gt;&gt;100",E649/D649*100),"-")</f>
        <v>67.190145824894628</v>
      </c>
    </row>
    <row r="650" spans="1:6" ht="12.75" customHeight="1" x14ac:dyDescent="0.2">
      <c r="A650" s="54" t="s">
        <v>1293</v>
      </c>
      <c r="B650" s="88" t="s">
        <v>1294</v>
      </c>
      <c r="C650" s="55" t="s">
        <v>1293</v>
      </c>
      <c r="D650" s="284">
        <v>479924</v>
      </c>
      <c r="E650" s="284">
        <v>182140.24</v>
      </c>
      <c r="F650" s="57">
        <f t="shared" si="188"/>
        <v>37.951892382960636</v>
      </c>
    </row>
    <row r="651" spans="1:6" ht="12.75" customHeight="1" x14ac:dyDescent="0.2">
      <c r="A651" s="54" t="s">
        <v>1295</v>
      </c>
      <c r="B651" s="88" t="s">
        <v>1296</v>
      </c>
      <c r="C651" s="55" t="s">
        <v>1295</v>
      </c>
      <c r="D651" s="284">
        <v>601789</v>
      </c>
      <c r="E651" s="284">
        <v>274433.78000000003</v>
      </c>
      <c r="F651" s="57">
        <f t="shared" si="188"/>
        <v>45.602990416906927</v>
      </c>
    </row>
    <row r="652" spans="1:6" ht="22.8" x14ac:dyDescent="0.2">
      <c r="A652" s="54">
        <v>11</v>
      </c>
      <c r="B652" s="88" t="s">
        <v>1297</v>
      </c>
      <c r="C652" s="55" t="s">
        <v>1298</v>
      </c>
      <c r="D652" s="56">
        <f t="shared" ref="D652:E652" si="189">+D649+D650-D651</f>
        <v>249563.34999999998</v>
      </c>
      <c r="E652" s="56">
        <f t="shared" si="189"/>
        <v>157269.70999999996</v>
      </c>
      <c r="F652" s="57">
        <f t="shared" si="188"/>
        <v>63.017951153484667</v>
      </c>
    </row>
    <row r="653" spans="1:6" ht="22.8" x14ac:dyDescent="0.2">
      <c r="A653" s="54" t="s">
        <v>605</v>
      </c>
      <c r="B653" s="88" t="s">
        <v>1299</v>
      </c>
      <c r="C653" s="55" t="s">
        <v>1300</v>
      </c>
      <c r="D653" s="307"/>
      <c r="E653" s="307"/>
      <c r="F653" s="57" t="str">
        <f t="shared" si="188"/>
        <v>-</v>
      </c>
    </row>
    <row r="654" spans="1:6" ht="22.8" x14ac:dyDescent="0.2">
      <c r="A654" s="54" t="s">
        <v>605</v>
      </c>
      <c r="B654" s="88" t="s">
        <v>1301</v>
      </c>
      <c r="C654" s="55" t="s">
        <v>1302</v>
      </c>
      <c r="D654" s="307">
        <v>31</v>
      </c>
      <c r="E654" s="307">
        <v>29</v>
      </c>
      <c r="F654" s="57">
        <f t="shared" si="188"/>
        <v>93.548387096774192</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31</v>
      </c>
      <c r="E656" s="307">
        <v>29</v>
      </c>
      <c r="F656" s="57">
        <f t="shared" si="188"/>
        <v>93.548387096774192</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1444472</v>
      </c>
      <c r="E675" s="284">
        <v>1453850.75</v>
      </c>
      <c r="F675" s="57">
        <f t="shared" si="188"/>
        <v>100.64928569054989</v>
      </c>
    </row>
    <row r="676" spans="1:6" ht="22.8" x14ac:dyDescent="0.2">
      <c r="A676" s="54">
        <v>63613</v>
      </c>
      <c r="B676" s="229" t="s">
        <v>1346</v>
      </c>
      <c r="C676" s="55" t="s">
        <v>1347</v>
      </c>
      <c r="D676" s="284"/>
      <c r="E676" s="284"/>
      <c r="F676" s="57" t="str">
        <f t="shared" si="188"/>
        <v>-</v>
      </c>
    </row>
    <row r="677" spans="1:6" ht="22.8" x14ac:dyDescent="0.2">
      <c r="A677" s="54">
        <v>63622</v>
      </c>
      <c r="B677" s="229" t="s">
        <v>1348</v>
      </c>
      <c r="C677" s="55" t="s">
        <v>1349</v>
      </c>
      <c r="D677" s="284"/>
      <c r="E677" s="284">
        <v>1048.8699999999999</v>
      </c>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c r="F717" s="57" t="str">
        <f t="shared" si="188"/>
        <v>-</v>
      </c>
    </row>
    <row r="718" spans="1:6" ht="12.75" customHeight="1" x14ac:dyDescent="0.2">
      <c r="A718" s="54">
        <v>32121</v>
      </c>
      <c r="B718" s="88" t="s">
        <v>1412</v>
      </c>
      <c r="C718" s="55" t="s">
        <v>1413</v>
      </c>
      <c r="D718" s="284"/>
      <c r="E718" s="284">
        <v>32387.040000000001</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v>741.24</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ref="F980:F982" si="191">IF(D980&lt;&gt;0,IF(E980/D980&gt;=100,"&gt;&gt;100",E980/D980*100),"-")</f>
        <v>-</v>
      </c>
    </row>
    <row r="981" spans="1:6" ht="22.8" x14ac:dyDescent="0.2">
      <c r="A981" s="54">
        <v>54772</v>
      </c>
      <c r="B981" s="88" t="s">
        <v>1937</v>
      </c>
      <c r="C981" s="55" t="s">
        <v>1938</v>
      </c>
      <c r="D981" s="284"/>
      <c r="E981" s="284"/>
      <c r="F981" s="57" t="str">
        <f t="shared" si="191"/>
        <v>-</v>
      </c>
    </row>
    <row r="982" spans="1:6" ht="22.8" x14ac:dyDescent="0.2">
      <c r="A982" s="61">
        <v>55312</v>
      </c>
      <c r="B982" s="91" t="s">
        <v>1939</v>
      </c>
      <c r="C982" s="62" t="s">
        <v>1940</v>
      </c>
      <c r="D982" s="285"/>
      <c r="E982" s="285"/>
      <c r="F982" s="63" t="str">
        <f t="shared" si="191"/>
        <v>-</v>
      </c>
    </row>
    <row r="983" spans="1:6" ht="20.100000000000001" customHeight="1" x14ac:dyDescent="0.25">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24" x14ac:dyDescent="0.2">
      <c r="A985" s="77" t="s">
        <v>1945</v>
      </c>
      <c r="B985" s="228" t="s">
        <v>1946</v>
      </c>
      <c r="C985" s="78" t="s">
        <v>1947</v>
      </c>
      <c r="D985" s="286"/>
      <c r="E985" s="286"/>
      <c r="F985" s="69" t="str">
        <f t="shared" ref="F985:F992" si="192">IF(D985&lt;&gt;0,IF(E985/D985&gt;=100,"&gt;&gt;100",E985/D985*100),"-")</f>
        <v>-</v>
      </c>
    </row>
    <row r="986" spans="1:6" ht="12" x14ac:dyDescent="0.2">
      <c r="A986" s="54" t="s">
        <v>1948</v>
      </c>
      <c r="B986" s="88" t="s">
        <v>1949</v>
      </c>
      <c r="C986" s="55" t="s">
        <v>1948</v>
      </c>
      <c r="D986" s="287"/>
      <c r="E986" s="287"/>
      <c r="F986" s="57" t="str">
        <f t="shared" si="192"/>
        <v>-</v>
      </c>
    </row>
    <row r="987" spans="1:6" ht="22.8" x14ac:dyDescent="0.2">
      <c r="A987" s="54" t="s">
        <v>1950</v>
      </c>
      <c r="B987" s="88" t="s">
        <v>1951</v>
      </c>
      <c r="C987" s="55" t="s">
        <v>1950</v>
      </c>
      <c r="D987" s="287"/>
      <c r="E987" s="287"/>
      <c r="F987" s="57" t="str">
        <f t="shared" si="192"/>
        <v>-</v>
      </c>
    </row>
    <row r="988" spans="1:6" ht="22.8"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2.8"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48</v>
      </c>
      <c r="B3" s="266" t="s">
        <v>40</v>
      </c>
      <c r="C3" s="198" t="s">
        <v>41</v>
      </c>
      <c r="D3" s="197" t="s">
        <v>1963</v>
      </c>
      <c r="E3" s="266" t="s">
        <v>1964</v>
      </c>
      <c r="F3" s="267" t="s">
        <v>51</v>
      </c>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 workbookViewId="0">
      <selection activeCell="D46" sqref="D46"/>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2857</v>
      </c>
      <c r="C5" s="221" t="s">
        <v>2858</v>
      </c>
      <c r="D5" s="297">
        <v>350483.79</v>
      </c>
      <c r="E5" s="38"/>
      <c r="F5" s="38"/>
      <c r="G5" s="38"/>
      <c r="H5" s="38"/>
      <c r="I5" s="38"/>
      <c r="J5" s="38"/>
      <c r="K5" s="38"/>
      <c r="L5" s="38"/>
      <c r="M5" s="38"/>
      <c r="N5" s="38"/>
      <c r="O5" s="38"/>
      <c r="P5" s="38"/>
      <c r="Q5" s="38"/>
      <c r="R5" s="38"/>
      <c r="S5" s="38"/>
      <c r="T5" s="38"/>
      <c r="U5" s="38"/>
    </row>
    <row r="6" spans="1:24" ht="24" x14ac:dyDescent="0.25">
      <c r="A6" s="132"/>
      <c r="B6" s="133" t="s">
        <v>2859</v>
      </c>
      <c r="C6" s="222" t="s">
        <v>2860</v>
      </c>
      <c r="D6" s="41">
        <f>D7+D8+D17+D18</f>
        <v>1414260.1500000004</v>
      </c>
      <c r="E6" s="38"/>
      <c r="F6" s="38"/>
      <c r="G6" s="38"/>
      <c r="H6" s="38"/>
      <c r="I6" s="38"/>
      <c r="J6" s="38"/>
      <c r="K6" s="38"/>
      <c r="L6" s="38"/>
      <c r="M6" s="38"/>
      <c r="N6" s="38"/>
      <c r="O6" s="38"/>
      <c r="P6" s="38"/>
      <c r="Q6" s="38"/>
      <c r="R6" s="38"/>
      <c r="S6" s="38"/>
      <c r="T6" s="38"/>
      <c r="U6" s="38"/>
    </row>
    <row r="7" spans="1:24" ht="12.75" customHeight="1" x14ac:dyDescent="0.25">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5">
      <c r="A8" s="132" t="s">
        <v>2268</v>
      </c>
      <c r="B8" s="133" t="s">
        <v>2863</v>
      </c>
      <c r="C8" s="222" t="s">
        <v>2864</v>
      </c>
      <c r="D8" s="41">
        <f>SUM(D9:D16)</f>
        <v>1413211.2800000003</v>
      </c>
      <c r="E8" s="38"/>
      <c r="F8" s="38"/>
      <c r="G8" s="38"/>
      <c r="H8" s="38"/>
      <c r="I8" s="38"/>
      <c r="J8" s="38"/>
      <c r="K8" s="38"/>
      <c r="L8" s="38"/>
      <c r="M8" s="38"/>
      <c r="N8" s="38"/>
      <c r="O8" s="38"/>
      <c r="P8" s="38"/>
      <c r="Q8" s="38"/>
      <c r="R8" s="38"/>
      <c r="S8" s="38"/>
      <c r="T8" s="38"/>
      <c r="U8" s="38"/>
    </row>
    <row r="9" spans="1:24" ht="12.75" customHeight="1" x14ac:dyDescent="0.25">
      <c r="A9" s="89" t="s">
        <v>2270</v>
      </c>
      <c r="B9" s="88" t="s">
        <v>2271</v>
      </c>
      <c r="C9" s="222" t="s">
        <v>2865</v>
      </c>
      <c r="D9" s="298">
        <v>1166448.81</v>
      </c>
      <c r="E9" s="38"/>
      <c r="F9" s="38"/>
      <c r="G9" s="38"/>
      <c r="H9" s="38"/>
      <c r="I9" s="38"/>
      <c r="J9" s="38"/>
      <c r="K9" s="38"/>
      <c r="L9" s="38"/>
      <c r="M9" s="38"/>
      <c r="N9" s="38"/>
      <c r="O9" s="38"/>
      <c r="P9" s="38"/>
      <c r="Q9" s="38"/>
      <c r="R9" s="38"/>
      <c r="S9" s="38"/>
      <c r="T9" s="38"/>
      <c r="U9" s="38"/>
    </row>
    <row r="10" spans="1:24" ht="12.75" customHeight="1" x14ac:dyDescent="0.25">
      <c r="A10" s="89" t="s">
        <v>2272</v>
      </c>
      <c r="B10" s="88" t="s">
        <v>2273</v>
      </c>
      <c r="C10" s="222" t="s">
        <v>2866</v>
      </c>
      <c r="D10" s="298">
        <v>237026.09</v>
      </c>
      <c r="E10" s="38"/>
      <c r="F10" s="38"/>
      <c r="G10" s="38"/>
      <c r="H10" s="38"/>
      <c r="I10" s="38"/>
      <c r="J10" s="38"/>
      <c r="K10" s="38"/>
      <c r="L10" s="38"/>
      <c r="M10" s="38"/>
      <c r="N10" s="38"/>
      <c r="O10" s="38"/>
      <c r="P10" s="38"/>
      <c r="Q10" s="38"/>
      <c r="R10" s="38"/>
      <c r="S10" s="38"/>
      <c r="T10" s="38"/>
      <c r="U10" s="38"/>
    </row>
    <row r="11" spans="1:24" ht="12.75" customHeight="1" x14ac:dyDescent="0.25">
      <c r="A11" s="89" t="s">
        <v>2274</v>
      </c>
      <c r="B11" s="88" t="s">
        <v>2867</v>
      </c>
      <c r="C11" s="222" t="s">
        <v>2868</v>
      </c>
      <c r="D11" s="298">
        <v>1718.6</v>
      </c>
      <c r="E11" s="38"/>
      <c r="F11" s="38"/>
      <c r="G11" s="38"/>
      <c r="H11" s="38"/>
      <c r="I11" s="38"/>
      <c r="J11" s="38"/>
      <c r="K11" s="38"/>
      <c r="L11" s="38"/>
      <c r="M11" s="38"/>
      <c r="N11" s="38"/>
      <c r="O11" s="38"/>
      <c r="P11" s="38"/>
      <c r="Q11" s="38"/>
      <c r="R11" s="38"/>
      <c r="S11" s="38"/>
      <c r="T11" s="38"/>
      <c r="U11" s="38"/>
    </row>
    <row r="12" spans="1:24" ht="12.75" customHeight="1" x14ac:dyDescent="0.25">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13.2" x14ac:dyDescent="0.25">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2286</v>
      </c>
      <c r="B14" s="88" t="s">
        <v>2287</v>
      </c>
      <c r="C14" s="222" t="s">
        <v>2872</v>
      </c>
      <c r="D14" s="298">
        <v>652.01</v>
      </c>
      <c r="E14" s="38"/>
      <c r="F14" s="38"/>
      <c r="G14" s="38"/>
      <c r="H14" s="38"/>
      <c r="I14" s="38"/>
      <c r="J14" s="38"/>
      <c r="K14" s="38"/>
      <c r="L14" s="38"/>
      <c r="M14" s="38"/>
      <c r="N14" s="38"/>
      <c r="O14" s="38"/>
      <c r="P14" s="38"/>
      <c r="Q14" s="38"/>
      <c r="R14" s="38"/>
      <c r="S14" s="38"/>
      <c r="T14" s="38"/>
      <c r="U14" s="38"/>
    </row>
    <row r="15" spans="1:24" ht="12.75" customHeight="1" x14ac:dyDescent="0.25">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2290</v>
      </c>
      <c r="B16" s="88" t="s">
        <v>2291</v>
      </c>
      <c r="C16" s="222" t="s">
        <v>2874</v>
      </c>
      <c r="D16" s="298">
        <v>7365.77</v>
      </c>
      <c r="E16" s="38"/>
      <c r="F16" s="38"/>
      <c r="G16" s="38"/>
      <c r="H16" s="38"/>
      <c r="I16" s="38"/>
      <c r="J16" s="38"/>
      <c r="K16" s="38"/>
      <c r="L16" s="38"/>
      <c r="M16" s="38"/>
      <c r="N16" s="38"/>
      <c r="O16" s="38"/>
      <c r="P16" s="38"/>
      <c r="Q16" s="38"/>
      <c r="R16" s="38"/>
      <c r="S16" s="38"/>
      <c r="T16" s="38"/>
      <c r="U16" s="38"/>
    </row>
    <row r="17" spans="1:22" ht="12.75" customHeight="1" x14ac:dyDescent="0.25">
      <c r="A17" s="132" t="s">
        <v>2292</v>
      </c>
      <c r="B17" s="133" t="s">
        <v>2293</v>
      </c>
      <c r="C17" s="222" t="s">
        <v>2875</v>
      </c>
      <c r="D17" s="298">
        <v>1048.8699999999999</v>
      </c>
      <c r="E17" s="38"/>
      <c r="F17" s="38"/>
      <c r="G17" s="38"/>
      <c r="H17" s="38"/>
      <c r="I17" s="38"/>
      <c r="J17" s="38"/>
      <c r="K17" s="38"/>
      <c r="L17" s="38"/>
      <c r="M17" s="38"/>
      <c r="N17" s="38"/>
      <c r="O17" s="38"/>
      <c r="P17" s="38"/>
      <c r="Q17" s="38"/>
      <c r="R17" s="38"/>
      <c r="S17" s="38"/>
      <c r="T17" s="38"/>
      <c r="U17" s="38"/>
    </row>
    <row r="18" spans="1:22" ht="24" x14ac:dyDescent="0.25">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5">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5">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5">
      <c r="A24" s="89"/>
      <c r="B24" s="133" t="s">
        <v>2891</v>
      </c>
      <c r="C24" s="222" t="s">
        <v>2892</v>
      </c>
      <c r="D24" s="41">
        <f>D25+D26+D35+D36</f>
        <v>1714185.5300000003</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2268</v>
      </c>
      <c r="B26" s="133" t="s">
        <v>2894</v>
      </c>
      <c r="C26" s="222" t="s">
        <v>2895</v>
      </c>
      <c r="D26" s="41">
        <f>SUM(D27:D34)</f>
        <v>1713136.6600000001</v>
      </c>
      <c r="E26" s="38"/>
      <c r="F26" s="38"/>
      <c r="G26" s="38"/>
      <c r="H26" s="38"/>
      <c r="I26" s="38"/>
      <c r="J26" s="38"/>
      <c r="K26" s="38"/>
      <c r="L26" s="38"/>
      <c r="M26" s="38"/>
      <c r="N26" s="38"/>
      <c r="O26" s="38"/>
      <c r="P26" s="38"/>
      <c r="Q26" s="38"/>
      <c r="R26" s="38"/>
      <c r="S26" s="38"/>
      <c r="T26" s="38"/>
      <c r="U26" s="38"/>
    </row>
    <row r="27" spans="1:22" ht="12.75" customHeight="1" x14ac:dyDescent="0.25">
      <c r="A27" s="89" t="s">
        <v>2270</v>
      </c>
      <c r="B27" s="88" t="s">
        <v>2271</v>
      </c>
      <c r="C27" s="222" t="s">
        <v>2896</v>
      </c>
      <c r="D27" s="298">
        <v>1412429.4</v>
      </c>
      <c r="E27" s="38"/>
      <c r="F27" s="38"/>
      <c r="G27" s="38"/>
      <c r="H27" s="38"/>
      <c r="I27" s="38"/>
      <c r="J27" s="38"/>
      <c r="K27" s="38"/>
      <c r="L27" s="38"/>
      <c r="M27" s="38"/>
      <c r="N27" s="38"/>
      <c r="O27" s="38"/>
      <c r="P27" s="38"/>
      <c r="Q27" s="38"/>
      <c r="R27" s="38"/>
      <c r="S27" s="38"/>
      <c r="T27" s="38"/>
      <c r="U27" s="38"/>
    </row>
    <row r="28" spans="1:22" ht="12.75" customHeight="1" x14ac:dyDescent="0.25">
      <c r="A28" s="89" t="s">
        <v>2272</v>
      </c>
      <c r="B28" s="88" t="s">
        <v>2273</v>
      </c>
      <c r="C28" s="222" t="s">
        <v>2897</v>
      </c>
      <c r="D28" s="298">
        <v>292578.78999999998</v>
      </c>
      <c r="E28" s="38"/>
      <c r="F28" s="38"/>
      <c r="G28" s="38"/>
      <c r="H28" s="38"/>
      <c r="I28" s="38"/>
      <c r="J28" s="38"/>
      <c r="K28" s="38"/>
      <c r="L28" s="38"/>
      <c r="M28" s="38"/>
      <c r="N28" s="38"/>
      <c r="O28" s="38"/>
      <c r="P28" s="38"/>
      <c r="Q28" s="38"/>
      <c r="R28" s="38"/>
      <c r="S28" s="38"/>
      <c r="T28" s="38"/>
      <c r="U28" s="38"/>
    </row>
    <row r="29" spans="1:22" ht="12.75" customHeight="1" x14ac:dyDescent="0.25">
      <c r="A29" s="89" t="s">
        <v>2274</v>
      </c>
      <c r="B29" s="88" t="s">
        <v>2867</v>
      </c>
      <c r="C29" s="222" t="s">
        <v>2898</v>
      </c>
      <c r="D29" s="298">
        <v>1731.1</v>
      </c>
      <c r="E29" s="38"/>
      <c r="F29" s="38"/>
      <c r="G29" s="38"/>
      <c r="H29" s="38"/>
      <c r="I29" s="38"/>
      <c r="J29" s="38"/>
      <c r="K29" s="38"/>
      <c r="L29" s="38"/>
      <c r="M29" s="38"/>
      <c r="N29" s="38"/>
      <c r="O29" s="38"/>
      <c r="P29" s="38"/>
      <c r="Q29" s="38"/>
      <c r="R29" s="38"/>
      <c r="S29" s="38"/>
      <c r="T29" s="38"/>
      <c r="U29" s="38"/>
    </row>
    <row r="30" spans="1:22" ht="12.75" customHeight="1" x14ac:dyDescent="0.25">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13.2" x14ac:dyDescent="0.25">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2286</v>
      </c>
      <c r="B32" s="88" t="s">
        <v>2287</v>
      </c>
      <c r="C32" s="222" t="s">
        <v>2901</v>
      </c>
      <c r="D32" s="298">
        <v>652.01</v>
      </c>
      <c r="E32" s="38"/>
      <c r="F32" s="38"/>
      <c r="G32" s="38"/>
      <c r="H32" s="38"/>
      <c r="I32" s="38"/>
      <c r="J32" s="38"/>
      <c r="K32" s="38"/>
      <c r="L32" s="38"/>
      <c r="M32" s="38"/>
      <c r="N32" s="38"/>
      <c r="O32" s="38"/>
      <c r="P32" s="38"/>
      <c r="Q32" s="38"/>
      <c r="R32" s="38"/>
      <c r="S32" s="38"/>
      <c r="T32" s="38"/>
      <c r="U32" s="38"/>
    </row>
    <row r="33" spans="1:21" ht="12.75" customHeight="1" x14ac:dyDescent="0.25">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2290</v>
      </c>
      <c r="B34" s="88" t="s">
        <v>2291</v>
      </c>
      <c r="C34" s="222" t="s">
        <v>2903</v>
      </c>
      <c r="D34" s="298">
        <v>5745.36</v>
      </c>
      <c r="E34" s="38"/>
      <c r="F34" s="38"/>
      <c r="G34" s="38"/>
      <c r="H34" s="38"/>
      <c r="I34" s="38"/>
      <c r="J34" s="38"/>
      <c r="K34" s="38"/>
      <c r="L34" s="38"/>
      <c r="M34" s="38"/>
      <c r="N34" s="38"/>
      <c r="O34" s="38"/>
      <c r="P34" s="38"/>
      <c r="Q34" s="38"/>
      <c r="R34" s="38"/>
      <c r="S34" s="38"/>
      <c r="T34" s="38"/>
      <c r="U34" s="38"/>
    </row>
    <row r="35" spans="1:21" ht="12.75" customHeight="1" x14ac:dyDescent="0.25">
      <c r="A35" s="132" t="s">
        <v>2292</v>
      </c>
      <c r="B35" s="133" t="s">
        <v>2293</v>
      </c>
      <c r="C35" s="222" t="s">
        <v>2904</v>
      </c>
      <c r="D35" s="298">
        <v>1048.8699999999999</v>
      </c>
      <c r="E35" s="38"/>
      <c r="F35" s="38"/>
      <c r="G35" s="38"/>
      <c r="H35" s="38"/>
      <c r="I35" s="38"/>
      <c r="J35" s="38"/>
      <c r="K35" s="38"/>
      <c r="L35" s="38"/>
      <c r="M35" s="38"/>
      <c r="N35" s="38"/>
      <c r="O35" s="38"/>
      <c r="P35" s="38"/>
      <c r="Q35" s="38"/>
      <c r="R35" s="38"/>
      <c r="S35" s="38"/>
      <c r="T35" s="38"/>
      <c r="U35" s="38"/>
    </row>
    <row r="36" spans="1:21" ht="36" x14ac:dyDescent="0.25">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5">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5">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5">
      <c r="A42" s="89"/>
      <c r="B42" s="133" t="s">
        <v>2913</v>
      </c>
      <c r="C42" s="222" t="s">
        <v>2914</v>
      </c>
      <c r="D42" s="41">
        <f>D5+D6-D24</f>
        <v>50558.410000000149</v>
      </c>
      <c r="E42" s="38"/>
      <c r="F42" s="38"/>
      <c r="G42" s="38"/>
      <c r="H42" s="38"/>
      <c r="I42" s="38"/>
      <c r="J42" s="38"/>
      <c r="K42" s="38"/>
      <c r="L42" s="38"/>
      <c r="M42" s="38"/>
      <c r="N42" s="38"/>
      <c r="O42" s="38"/>
      <c r="P42" s="38"/>
      <c r="Q42" s="38"/>
      <c r="R42" s="38"/>
      <c r="S42" s="38"/>
      <c r="T42" s="38"/>
      <c r="U42" s="38"/>
    </row>
    <row r="43" spans="1:21" ht="24" x14ac:dyDescent="0.25">
      <c r="A43" s="132"/>
      <c r="B43" s="133" t="s">
        <v>2915</v>
      </c>
      <c r="C43" s="222" t="s">
        <v>2916</v>
      </c>
      <c r="D43" s="41">
        <f>D44+D49+D90+D95</f>
        <v>50558.41</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2917</v>
      </c>
      <c r="C44" s="222" t="s">
        <v>2918</v>
      </c>
      <c r="D44" s="41">
        <f>SUM(D45:D48)</f>
        <v>50558.41</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2921</v>
      </c>
      <c r="C46" s="222" t="s">
        <v>2922</v>
      </c>
      <c r="D46" s="298">
        <v>50558.41</v>
      </c>
      <c r="E46" s="38"/>
      <c r="F46" s="38"/>
      <c r="G46" s="38"/>
      <c r="H46" s="38"/>
      <c r="I46" s="38"/>
      <c r="J46" s="38"/>
      <c r="K46" s="38"/>
      <c r="L46" s="38"/>
      <c r="M46" s="38"/>
      <c r="N46" s="38"/>
      <c r="O46" s="38"/>
      <c r="P46" s="38"/>
      <c r="Q46" s="38"/>
      <c r="R46" s="38"/>
      <c r="S46" s="38"/>
      <c r="T46" s="38"/>
      <c r="U46" s="38"/>
    </row>
    <row r="47" spans="1:21" ht="12.75" customHeight="1" x14ac:dyDescent="0.25">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5">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5">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13.2" x14ac:dyDescent="0.25">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5">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5">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5">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2990</v>
      </c>
      <c r="C101" s="222" t="s">
        <v>2991</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2268</v>
      </c>
      <c r="B103" s="88" t="s">
        <v>2842</v>
      </c>
      <c r="C103" s="222" t="s">
        <v>2993</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2855</v>
      </c>
      <c r="B1" s="373"/>
      <c r="C1" s="373"/>
      <c r="D1" s="373"/>
      <c r="E1" s="80" t="s">
        <v>2997</v>
      </c>
      <c r="F1" s="80"/>
      <c r="G1" s="80"/>
      <c r="H1" s="80"/>
      <c r="I1" s="80"/>
      <c r="J1" s="80"/>
      <c r="K1" s="80"/>
      <c r="L1" s="80"/>
      <c r="M1" s="80"/>
      <c r="N1" s="80"/>
      <c r="O1" s="80"/>
      <c r="P1" s="80"/>
    </row>
    <row r="2" spans="1:16" ht="37.5" customHeight="1" x14ac:dyDescent="0.25">
      <c r="A2" s="375" t="s">
        <v>2998</v>
      </c>
      <c r="B2" s="373"/>
      <c r="C2" s="373"/>
      <c r="D2" s="373"/>
    </row>
    <row r="3" spans="1:16" ht="29.25" customHeight="1" x14ac:dyDescent="0.25">
      <c r="A3" s="145" t="s">
        <v>2999</v>
      </c>
      <c r="B3" s="146" t="s">
        <v>3000</v>
      </c>
      <c r="C3" s="147" t="s">
        <v>3001</v>
      </c>
      <c r="D3" s="143"/>
      <c r="E3" s="144">
        <f>E4+E14+E19+E275+E293+E296+E298</f>
        <v>0</v>
      </c>
      <c r="F3" s="144">
        <f>F4+F14+F19+F275+F293+F296+F298</f>
        <v>6</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12261</v>
      </c>
      <c r="P3" s="80"/>
    </row>
    <row r="4" spans="1:16" ht="19.5" customHeight="1" x14ac:dyDescent="0.25">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5">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3020</v>
      </c>
      <c r="B19" s="377"/>
      <c r="C19" s="378"/>
      <c r="D19" s="143"/>
      <c r="E19" s="80">
        <f>SUM(E20:E274)</f>
        <v>0</v>
      </c>
      <c r="F19" s="80">
        <f>SUM(F20:F274)</f>
        <v>6</v>
      </c>
      <c r="G19" s="80"/>
      <c r="H19" s="80"/>
      <c r="I19" s="80"/>
      <c r="J19" s="80"/>
      <c r="K19" s="80"/>
      <c r="L19" s="80"/>
      <c r="M19" s="80"/>
      <c r="N19" s="80"/>
      <c r="O19" s="80"/>
      <c r="P19" s="80"/>
    </row>
    <row r="20" spans="1:16" ht="20.399999999999999" x14ac:dyDescent="0.25">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Provjera</v>
      </c>
      <c r="C216" s="138" t="s">
        <v>3217</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5">
      <c r="A217" s="153">
        <v>180</v>
      </c>
      <c r="B217" s="154" t="str">
        <f t="shared" si="19"/>
        <v>Provjera</v>
      </c>
      <c r="C217" s="138" t="s">
        <v>3218</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5">
      <c r="A218" s="153">
        <v>181</v>
      </c>
      <c r="B218" s="154" t="str">
        <f t="shared" si="19"/>
        <v>Provjera</v>
      </c>
      <c r="C218" s="138" t="s">
        <v>3219</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5">
      <c r="A219" s="153">
        <v>182</v>
      </c>
      <c r="B219" s="154" t="str">
        <f t="shared" si="19"/>
        <v>Provjera</v>
      </c>
      <c r="C219" s="138" t="s">
        <v>3220</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5">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5">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Provjera</v>
      </c>
      <c r="C226" s="138" t="s">
        <v>3227</v>
      </c>
      <c r="D226" s="143"/>
      <c r="E226" s="80">
        <f t="shared" si="20"/>
        <v>0</v>
      </c>
      <c r="F226" s="80">
        <f t="shared" si="21"/>
        <v>1</v>
      </c>
      <c r="G226" s="80"/>
      <c r="H226" s="80"/>
      <c r="I226" s="80"/>
      <c r="J226" s="80"/>
      <c r="K226" s="80"/>
      <c r="L226" s="80">
        <f>IF(AND('PR-RAS'!D265&gt;0,'PR-RAS'!D829=0),1,0)</f>
        <v>0</v>
      </c>
      <c r="M226" s="80">
        <f>IF(AND('PR-RAS'!E265&gt;0,'PR-RAS'!E829=0),1,0)</f>
        <v>1</v>
      </c>
      <c r="N226" s="80"/>
      <c r="O226" s="80"/>
      <c r="P226" s="80"/>
    </row>
    <row r="227" spans="1:16" ht="33" customHeight="1" x14ac:dyDescent="0.25">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3296</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3297</v>
      </c>
      <c r="B1" s="384"/>
      <c r="C1" s="384"/>
      <c r="D1" s="322"/>
    </row>
    <row r="2" spans="1:17" ht="33" customHeight="1" x14ac:dyDescent="0.25">
      <c r="A2" s="385" t="s">
        <v>3298</v>
      </c>
      <c r="B2" s="386"/>
      <c r="C2" s="383"/>
      <c r="D2" s="4"/>
      <c r="E2" s="4"/>
      <c r="F2" s="4"/>
      <c r="G2" s="4"/>
      <c r="H2" s="4"/>
      <c r="I2" s="4"/>
      <c r="J2" s="4"/>
      <c r="K2" s="4"/>
      <c r="L2" s="4"/>
      <c r="M2" s="4"/>
      <c r="N2" s="4"/>
      <c r="O2" s="4"/>
      <c r="P2" s="4"/>
      <c r="Q2" s="4"/>
    </row>
    <row r="3" spans="1:17" ht="18.75" customHeight="1" x14ac:dyDescent="0.25">
      <c r="A3" s="43" t="s">
        <v>3299</v>
      </c>
      <c r="B3" s="387" t="s">
        <v>3300</v>
      </c>
      <c r="C3" s="383"/>
      <c r="D3" s="4"/>
      <c r="E3" s="4"/>
      <c r="F3" s="4"/>
      <c r="G3" s="4"/>
      <c r="H3" s="4"/>
      <c r="I3" s="4"/>
      <c r="J3" s="4"/>
      <c r="K3" s="4"/>
      <c r="L3" s="4"/>
      <c r="M3" s="4"/>
      <c r="N3" s="4"/>
      <c r="O3" s="4"/>
      <c r="P3" s="4"/>
      <c r="Q3" s="4"/>
    </row>
    <row r="4" spans="1:17" ht="37.5" hidden="1" customHeight="1" x14ac:dyDescent="0.25">
      <c r="A4" s="44" t="s">
        <v>3301</v>
      </c>
      <c r="B4" s="382" t="s">
        <v>3302</v>
      </c>
      <c r="C4" s="383"/>
      <c r="D4" s="4"/>
      <c r="E4" s="4"/>
      <c r="F4" s="4"/>
      <c r="G4" s="4"/>
      <c r="H4" s="4"/>
      <c r="I4" s="4"/>
      <c r="J4" s="4"/>
      <c r="K4" s="4"/>
      <c r="L4" s="4"/>
      <c r="M4" s="4"/>
      <c r="N4" s="4"/>
      <c r="O4" s="4"/>
      <c r="P4" s="4"/>
      <c r="Q4" s="4"/>
    </row>
    <row r="5" spans="1:17" ht="48" hidden="1" customHeight="1" x14ac:dyDescent="0.25">
      <c r="A5" s="44" t="s">
        <v>3301</v>
      </c>
      <c r="B5" s="382" t="s">
        <v>3303</v>
      </c>
      <c r="C5" s="383"/>
      <c r="D5" s="4"/>
      <c r="E5" s="4"/>
      <c r="F5" s="4"/>
      <c r="G5" s="4"/>
      <c r="H5" s="4"/>
      <c r="I5" s="4"/>
      <c r="J5" s="4"/>
      <c r="K5" s="4"/>
      <c r="L5" s="4"/>
      <c r="M5" s="4"/>
      <c r="N5" s="4"/>
      <c r="O5" s="4"/>
      <c r="P5" s="4"/>
      <c r="Q5" s="4"/>
    </row>
    <row r="6" spans="1:17" ht="59.25" hidden="1" customHeight="1" x14ac:dyDescent="0.25">
      <c r="A6" s="44" t="s">
        <v>3301</v>
      </c>
      <c r="B6" s="382" t="s">
        <v>3304</v>
      </c>
      <c r="C6" s="383"/>
      <c r="D6" s="4"/>
      <c r="E6" s="4"/>
      <c r="F6" s="4"/>
      <c r="G6" s="4"/>
      <c r="H6" s="4"/>
      <c r="I6" s="4"/>
      <c r="J6" s="4"/>
      <c r="K6" s="4"/>
      <c r="L6" s="4"/>
      <c r="M6" s="4"/>
      <c r="N6" s="4"/>
      <c r="O6" s="4"/>
      <c r="P6" s="4"/>
      <c r="Q6" s="4"/>
    </row>
    <row r="7" spans="1:17" ht="48" hidden="1" customHeight="1" x14ac:dyDescent="0.25">
      <c r="A7" s="44" t="s">
        <v>3305</v>
      </c>
      <c r="B7" s="382" t="s">
        <v>3306</v>
      </c>
      <c r="C7" s="383"/>
      <c r="D7" s="4"/>
      <c r="E7" s="4"/>
      <c r="F7" s="4"/>
      <c r="G7" s="4"/>
      <c r="H7" s="4"/>
      <c r="I7" s="4"/>
      <c r="J7" s="4"/>
      <c r="K7" s="4"/>
      <c r="L7" s="4"/>
      <c r="M7" s="4"/>
      <c r="N7" s="4"/>
      <c r="O7" s="4"/>
      <c r="P7" s="4"/>
      <c r="Q7" s="4"/>
    </row>
    <row r="8" spans="1:17" ht="41.25" hidden="1" customHeight="1" x14ac:dyDescent="0.25">
      <c r="A8" s="44" t="s">
        <v>3307</v>
      </c>
      <c r="B8" s="382" t="s">
        <v>3308</v>
      </c>
      <c r="C8" s="383"/>
      <c r="D8" s="4"/>
      <c r="E8" s="4"/>
      <c r="F8" s="4"/>
      <c r="G8" s="4"/>
      <c r="H8" s="4"/>
      <c r="I8" s="4"/>
      <c r="J8" s="4"/>
      <c r="K8" s="4"/>
      <c r="L8" s="4"/>
      <c r="M8" s="4"/>
      <c r="N8" s="4"/>
      <c r="O8" s="4"/>
      <c r="P8" s="4"/>
      <c r="Q8" s="4"/>
    </row>
    <row r="9" spans="1:17" ht="59.25" hidden="1" customHeight="1" x14ac:dyDescent="0.25">
      <c r="A9" s="44" t="s">
        <v>3309</v>
      </c>
      <c r="B9" s="382" t="s">
        <v>3310</v>
      </c>
      <c r="C9" s="383"/>
      <c r="D9" s="4"/>
      <c r="E9" s="4"/>
      <c r="F9" s="4"/>
      <c r="G9" s="4"/>
      <c r="H9" s="4"/>
      <c r="I9" s="4"/>
      <c r="J9" s="4"/>
      <c r="K9" s="4"/>
      <c r="L9" s="4"/>
      <c r="M9" s="4"/>
      <c r="N9" s="4"/>
      <c r="O9" s="4"/>
      <c r="P9" s="4"/>
      <c r="Q9" s="4"/>
    </row>
    <row r="10" spans="1:17" ht="61.5" hidden="1" customHeight="1" x14ac:dyDescent="0.25">
      <c r="A10" s="44" t="s">
        <v>3309</v>
      </c>
      <c r="B10" s="382" t="s">
        <v>3311</v>
      </c>
      <c r="C10" s="383"/>
      <c r="D10" s="4"/>
      <c r="E10" s="4"/>
      <c r="F10" s="4"/>
      <c r="G10" s="4"/>
      <c r="H10" s="4"/>
      <c r="I10" s="4"/>
      <c r="J10" s="4"/>
      <c r="K10" s="4"/>
      <c r="L10" s="4"/>
      <c r="M10" s="4"/>
      <c r="N10" s="4"/>
      <c r="O10" s="4"/>
      <c r="P10" s="4"/>
      <c r="Q10" s="4"/>
    </row>
    <row r="11" spans="1:17" ht="43.5" hidden="1" customHeight="1" x14ac:dyDescent="0.25">
      <c r="A11" s="44" t="s">
        <v>3309</v>
      </c>
      <c r="B11" s="382" t="s">
        <v>3312</v>
      </c>
      <c r="C11" s="383"/>
      <c r="D11" s="4"/>
      <c r="E11" s="4"/>
      <c r="F11" s="4"/>
      <c r="G11" s="4"/>
      <c r="H11" s="4"/>
      <c r="I11" s="4"/>
      <c r="J11" s="4"/>
      <c r="K11" s="4"/>
      <c r="L11" s="4"/>
      <c r="M11" s="4"/>
      <c r="N11" s="4"/>
      <c r="O11" s="4"/>
      <c r="P11" s="4"/>
      <c r="Q11" s="4"/>
    </row>
    <row r="12" spans="1:17" ht="27.75" hidden="1" customHeight="1" x14ac:dyDescent="0.25">
      <c r="A12" s="44" t="s">
        <v>3313</v>
      </c>
      <c r="B12" s="382" t="s">
        <v>3314</v>
      </c>
      <c r="C12" s="383"/>
      <c r="D12" s="4"/>
      <c r="E12" s="4"/>
      <c r="F12" s="4"/>
      <c r="G12" s="4"/>
      <c r="H12" s="4"/>
      <c r="I12" s="4"/>
      <c r="J12" s="4"/>
      <c r="K12" s="4"/>
      <c r="L12" s="4"/>
      <c r="M12" s="4"/>
      <c r="N12" s="4"/>
      <c r="O12" s="4"/>
      <c r="P12" s="4"/>
      <c r="Q12" s="4"/>
    </row>
    <row r="13" spans="1:17" ht="27.75" hidden="1" customHeight="1" x14ac:dyDescent="0.25">
      <c r="A13" s="44" t="s">
        <v>3315</v>
      </c>
      <c r="B13" s="382" t="s">
        <v>3316</v>
      </c>
      <c r="C13" s="383"/>
      <c r="D13" s="4"/>
      <c r="E13" s="4"/>
      <c r="F13" s="4"/>
      <c r="G13" s="4"/>
      <c r="H13" s="4"/>
      <c r="I13" s="4"/>
      <c r="J13" s="4"/>
      <c r="K13" s="4"/>
      <c r="L13" s="4"/>
      <c r="M13" s="4"/>
      <c r="N13" s="4"/>
      <c r="O13" s="4"/>
      <c r="P13" s="4"/>
      <c r="Q13" s="4"/>
    </row>
    <row r="14" spans="1:17" ht="45.75" hidden="1" customHeight="1" x14ac:dyDescent="0.25">
      <c r="A14" s="44" t="s">
        <v>3317</v>
      </c>
      <c r="B14" s="382" t="s">
        <v>3318</v>
      </c>
      <c r="C14" s="383"/>
      <c r="D14" s="4"/>
      <c r="E14" s="4"/>
      <c r="F14" s="4"/>
      <c r="G14" s="4"/>
      <c r="H14" s="4"/>
      <c r="I14" s="4"/>
      <c r="J14" s="4"/>
      <c r="K14" s="4"/>
      <c r="L14" s="4"/>
      <c r="M14" s="4"/>
      <c r="N14" s="4"/>
      <c r="O14" s="4"/>
      <c r="P14" s="4"/>
      <c r="Q14" s="4"/>
    </row>
    <row r="15" spans="1:17" ht="45.75" hidden="1" customHeight="1" x14ac:dyDescent="0.25">
      <c r="A15" s="44" t="s">
        <v>3319</v>
      </c>
      <c r="B15" s="382" t="s">
        <v>3320</v>
      </c>
      <c r="C15" s="383"/>
      <c r="D15" s="4"/>
      <c r="E15" s="4"/>
      <c r="F15" s="4"/>
      <c r="G15" s="4"/>
      <c r="H15" s="4"/>
      <c r="I15" s="4"/>
      <c r="J15" s="4"/>
      <c r="K15" s="4"/>
      <c r="L15" s="4"/>
      <c r="M15" s="4"/>
      <c r="N15" s="4"/>
      <c r="O15" s="4"/>
      <c r="P15" s="4"/>
      <c r="Q15" s="4"/>
    </row>
    <row r="16" spans="1:17" ht="51" hidden="1" customHeight="1" x14ac:dyDescent="0.25">
      <c r="A16" s="44" t="s">
        <v>3321</v>
      </c>
      <c r="B16" s="382" t="s">
        <v>3322</v>
      </c>
      <c r="C16" s="383"/>
      <c r="D16" s="4"/>
      <c r="E16" s="4"/>
      <c r="F16" s="4"/>
      <c r="G16" s="4"/>
      <c r="H16" s="4"/>
      <c r="I16" s="4"/>
      <c r="J16" s="4"/>
      <c r="K16" s="4"/>
      <c r="L16" s="4"/>
      <c r="M16" s="4"/>
      <c r="N16" s="4"/>
      <c r="O16" s="4"/>
      <c r="P16" s="4"/>
      <c r="Q16" s="4"/>
    </row>
    <row r="17" spans="1:17" ht="27.75" hidden="1" customHeight="1" x14ac:dyDescent="0.25">
      <c r="A17" s="44" t="s">
        <v>3323</v>
      </c>
      <c r="B17" s="382" t="s">
        <v>3324</v>
      </c>
      <c r="C17" s="383"/>
      <c r="D17" s="4"/>
      <c r="E17" s="4"/>
      <c r="F17" s="4"/>
      <c r="G17" s="4"/>
      <c r="H17" s="4"/>
      <c r="I17" s="4"/>
      <c r="J17" s="4"/>
      <c r="K17" s="4"/>
      <c r="L17" s="4"/>
      <c r="M17" s="4"/>
      <c r="N17" s="4"/>
      <c r="O17" s="4"/>
      <c r="P17" s="4"/>
      <c r="Q17" s="4"/>
    </row>
    <row r="18" spans="1:17" ht="27.75" hidden="1" customHeight="1" x14ac:dyDescent="0.25">
      <c r="A18" s="44" t="s">
        <v>3325</v>
      </c>
      <c r="B18" s="382" t="s">
        <v>3326</v>
      </c>
      <c r="C18" s="383"/>
      <c r="D18" s="4"/>
      <c r="E18" s="4"/>
      <c r="F18" s="4"/>
      <c r="G18" s="4"/>
      <c r="H18" s="4"/>
      <c r="I18" s="4"/>
      <c r="J18" s="4"/>
      <c r="K18" s="4"/>
      <c r="L18" s="4"/>
      <c r="M18" s="4"/>
      <c r="N18" s="4"/>
      <c r="O18" s="4"/>
      <c r="P18" s="4"/>
      <c r="Q18" s="4"/>
    </row>
    <row r="19" spans="1:17" ht="45" hidden="1" customHeight="1" x14ac:dyDescent="0.25">
      <c r="A19" s="44" t="s">
        <v>3325</v>
      </c>
      <c r="B19" s="382" t="s">
        <v>3327</v>
      </c>
      <c r="C19" s="383"/>
      <c r="D19" s="4"/>
      <c r="E19" s="4"/>
      <c r="F19" s="4"/>
      <c r="G19" s="4"/>
      <c r="H19" s="4"/>
      <c r="I19" s="4"/>
      <c r="J19" s="4"/>
      <c r="K19" s="4"/>
      <c r="L19" s="4"/>
      <c r="M19" s="4"/>
      <c r="N19" s="4"/>
      <c r="O19" s="4"/>
      <c r="P19" s="4"/>
      <c r="Q19" s="4"/>
    </row>
    <row r="20" spans="1:17" ht="45" hidden="1" customHeight="1" x14ac:dyDescent="0.25">
      <c r="A20" s="44" t="s">
        <v>3328</v>
      </c>
      <c r="B20" s="382" t="s">
        <v>3329</v>
      </c>
      <c r="C20" s="383"/>
      <c r="D20" s="4"/>
      <c r="E20" s="4"/>
      <c r="F20" s="4"/>
      <c r="G20" s="4"/>
      <c r="H20" s="4"/>
      <c r="I20" s="4"/>
      <c r="J20" s="4"/>
      <c r="K20" s="4"/>
      <c r="L20" s="4"/>
      <c r="M20" s="4"/>
      <c r="N20" s="4"/>
      <c r="O20" s="4"/>
      <c r="P20" s="4"/>
      <c r="Q20" s="4"/>
    </row>
    <row r="21" spans="1:17" ht="30" hidden="1" customHeight="1" x14ac:dyDescent="0.25">
      <c r="A21" s="44" t="s">
        <v>3330</v>
      </c>
      <c r="B21" s="382" t="s">
        <v>3331</v>
      </c>
      <c r="C21" s="383"/>
      <c r="D21" s="4"/>
      <c r="E21" s="4"/>
      <c r="F21" s="4"/>
      <c r="G21" s="4"/>
      <c r="H21" s="4"/>
      <c r="I21" s="4"/>
      <c r="J21" s="4"/>
      <c r="K21" s="4"/>
      <c r="L21" s="4"/>
      <c r="M21" s="4"/>
      <c r="N21" s="4"/>
      <c r="O21" s="4"/>
      <c r="P21" s="4"/>
      <c r="Q21" s="4"/>
    </row>
    <row r="22" spans="1:17" ht="30" hidden="1" customHeight="1" x14ac:dyDescent="0.25">
      <c r="A22" s="44" t="s">
        <v>3332</v>
      </c>
      <c r="B22" s="382" t="s">
        <v>3333</v>
      </c>
      <c r="C22" s="383"/>
      <c r="D22" s="4"/>
      <c r="E22" s="4"/>
      <c r="F22" s="4"/>
      <c r="G22" s="4"/>
      <c r="H22" s="4"/>
      <c r="I22" s="4"/>
      <c r="J22" s="4"/>
      <c r="K22" s="4"/>
      <c r="L22" s="4"/>
      <c r="M22" s="4"/>
      <c r="N22" s="4"/>
      <c r="O22" s="4"/>
      <c r="P22" s="4"/>
      <c r="Q22" s="4"/>
    </row>
    <row r="23" spans="1:17" ht="30" hidden="1" customHeight="1" x14ac:dyDescent="0.25">
      <c r="A23" s="44" t="s">
        <v>3334</v>
      </c>
      <c r="B23" s="382" t="s">
        <v>3335</v>
      </c>
      <c r="C23" s="383"/>
      <c r="D23" s="4"/>
      <c r="E23" s="4"/>
      <c r="F23" s="4"/>
      <c r="G23" s="4"/>
      <c r="H23" s="4"/>
      <c r="I23" s="4"/>
      <c r="J23" s="4"/>
      <c r="K23" s="4"/>
      <c r="L23" s="4"/>
      <c r="M23" s="4"/>
      <c r="N23" s="4"/>
      <c r="O23" s="4"/>
      <c r="P23" s="4"/>
      <c r="Q23" s="4"/>
    </row>
    <row r="24" spans="1:17" ht="30" hidden="1" customHeight="1" x14ac:dyDescent="0.25">
      <c r="A24" s="44" t="s">
        <v>3336</v>
      </c>
      <c r="B24" s="382" t="s">
        <v>3337</v>
      </c>
      <c r="C24" s="383"/>
      <c r="D24" s="4"/>
      <c r="E24" s="4"/>
      <c r="F24" s="4"/>
      <c r="G24" s="4"/>
      <c r="H24" s="4"/>
      <c r="I24" s="4"/>
      <c r="J24" s="4"/>
      <c r="K24" s="4"/>
      <c r="L24" s="4"/>
      <c r="M24" s="4"/>
      <c r="N24" s="4"/>
      <c r="O24" s="4"/>
      <c r="P24" s="4"/>
      <c r="Q24" s="4"/>
    </row>
    <row r="25" spans="1:17" ht="30" hidden="1" customHeight="1" x14ac:dyDescent="0.25">
      <c r="A25" s="44" t="s">
        <v>3338</v>
      </c>
      <c r="B25" s="382" t="s">
        <v>3339</v>
      </c>
      <c r="C25" s="383"/>
      <c r="D25" s="4"/>
      <c r="E25" s="4"/>
      <c r="F25" s="4"/>
      <c r="G25" s="4"/>
      <c r="H25" s="4"/>
      <c r="I25" s="4"/>
      <c r="J25" s="4"/>
      <c r="K25" s="4"/>
      <c r="L25" s="4"/>
      <c r="M25" s="4"/>
      <c r="N25" s="4"/>
      <c r="O25" s="4"/>
      <c r="P25" s="4"/>
      <c r="Q25" s="4"/>
    </row>
    <row r="26" spans="1:17" ht="30" hidden="1" customHeight="1" x14ac:dyDescent="0.25">
      <c r="A26" s="44" t="s">
        <v>3340</v>
      </c>
      <c r="B26" s="382" t="s">
        <v>3341</v>
      </c>
      <c r="C26" s="383"/>
      <c r="D26" s="4"/>
      <c r="E26" s="4"/>
      <c r="F26" s="4"/>
      <c r="G26" s="4"/>
      <c r="H26" s="4"/>
      <c r="I26" s="4"/>
      <c r="J26" s="4"/>
      <c r="K26" s="4"/>
      <c r="L26" s="4"/>
      <c r="M26" s="4"/>
      <c r="N26" s="4"/>
      <c r="O26" s="4"/>
      <c r="P26" s="4"/>
      <c r="Q26" s="4"/>
    </row>
    <row r="27" spans="1:17" ht="70.5" hidden="1" customHeight="1" x14ac:dyDescent="0.25">
      <c r="A27" s="44" t="s">
        <v>3342</v>
      </c>
      <c r="B27" s="382" t="s">
        <v>3343</v>
      </c>
      <c r="C27" s="383"/>
      <c r="D27" s="4"/>
      <c r="E27" s="4"/>
      <c r="F27" s="4"/>
      <c r="G27" s="4"/>
      <c r="H27" s="4"/>
      <c r="I27" s="4"/>
      <c r="J27" s="4"/>
      <c r="K27" s="4"/>
      <c r="L27" s="4"/>
      <c r="M27" s="4"/>
      <c r="N27" s="4"/>
      <c r="O27" s="4"/>
      <c r="P27" s="4"/>
      <c r="Q27" s="4"/>
    </row>
    <row r="28" spans="1:17" ht="48" hidden="1" customHeight="1" x14ac:dyDescent="0.25">
      <c r="A28" s="44" t="s">
        <v>3344</v>
      </c>
      <c r="B28" s="382" t="s">
        <v>3345</v>
      </c>
      <c r="C28" s="383"/>
      <c r="D28" s="4"/>
      <c r="E28" s="4"/>
      <c r="F28" s="4"/>
      <c r="G28" s="4"/>
      <c r="H28" s="4"/>
      <c r="I28" s="4"/>
      <c r="J28" s="4"/>
      <c r="K28" s="4"/>
      <c r="L28" s="4"/>
      <c r="M28" s="4"/>
      <c r="N28" s="4"/>
      <c r="O28" s="4"/>
      <c r="P28" s="4"/>
      <c r="Q28" s="4"/>
    </row>
    <row r="29" spans="1:17" ht="100.5" hidden="1" customHeight="1" x14ac:dyDescent="0.25">
      <c r="A29" s="44" t="s">
        <v>3346</v>
      </c>
      <c r="B29" s="382" t="s">
        <v>3347</v>
      </c>
      <c r="C29" s="383"/>
      <c r="D29" s="4"/>
      <c r="E29" s="4"/>
      <c r="F29" s="4"/>
      <c r="G29" s="4"/>
      <c r="H29" s="4"/>
      <c r="I29" s="4"/>
      <c r="J29" s="4"/>
      <c r="K29" s="4"/>
      <c r="L29" s="4"/>
      <c r="M29" s="4"/>
      <c r="N29" s="4"/>
      <c r="O29" s="4"/>
      <c r="P29" s="4"/>
      <c r="Q29" s="4"/>
    </row>
    <row r="30" spans="1:17" ht="45" hidden="1" customHeight="1" x14ac:dyDescent="0.25">
      <c r="A30" s="44" t="s">
        <v>3348</v>
      </c>
      <c r="B30" s="382" t="s">
        <v>3349</v>
      </c>
      <c r="C30" s="383"/>
      <c r="D30" s="4"/>
      <c r="E30" s="4"/>
      <c r="F30" s="4"/>
      <c r="G30" s="4"/>
      <c r="H30" s="4"/>
      <c r="I30" s="4"/>
      <c r="J30" s="4"/>
      <c r="K30" s="4"/>
      <c r="L30" s="4"/>
      <c r="M30" s="4"/>
      <c r="N30" s="4"/>
      <c r="O30" s="4"/>
      <c r="P30" s="4"/>
      <c r="Q30" s="4"/>
    </row>
    <row r="31" spans="1:17" ht="45" hidden="1" customHeight="1" x14ac:dyDescent="0.25">
      <c r="A31" s="44" t="s">
        <v>3350</v>
      </c>
      <c r="B31" s="382" t="s">
        <v>3351</v>
      </c>
      <c r="C31" s="383"/>
      <c r="D31" s="4"/>
      <c r="E31" s="4"/>
      <c r="F31" s="4"/>
      <c r="G31" s="4"/>
      <c r="H31" s="4"/>
      <c r="I31" s="4"/>
      <c r="J31" s="4"/>
      <c r="K31" s="4"/>
      <c r="L31" s="4"/>
      <c r="M31" s="4"/>
      <c r="N31" s="4"/>
      <c r="O31" s="4"/>
      <c r="P31" s="4"/>
      <c r="Q31" s="4"/>
    </row>
    <row r="32" spans="1:17" ht="45" hidden="1" customHeight="1" x14ac:dyDescent="0.25">
      <c r="A32" s="44" t="s">
        <v>3352</v>
      </c>
      <c r="B32" s="382" t="s">
        <v>3353</v>
      </c>
      <c r="C32" s="383"/>
      <c r="D32" s="4"/>
      <c r="E32" s="4"/>
      <c r="F32" s="4"/>
      <c r="G32" s="4"/>
      <c r="H32" s="4"/>
      <c r="I32" s="4"/>
      <c r="J32" s="4"/>
      <c r="K32" s="4"/>
      <c r="L32" s="4"/>
      <c r="M32" s="4"/>
      <c r="N32" s="4"/>
      <c r="O32" s="4"/>
      <c r="P32" s="4"/>
      <c r="Q32" s="4"/>
    </row>
    <row r="33" spans="1:21" ht="72" hidden="1" customHeight="1" x14ac:dyDescent="0.25">
      <c r="A33" s="44" t="s">
        <v>3354</v>
      </c>
      <c r="B33" s="382" t="s">
        <v>3355</v>
      </c>
      <c r="C33" s="383"/>
      <c r="D33" s="4"/>
      <c r="E33" s="4"/>
      <c r="F33" s="4"/>
      <c r="G33" s="4"/>
      <c r="H33" s="4"/>
      <c r="I33" s="4"/>
      <c r="J33" s="4"/>
      <c r="K33" s="4"/>
      <c r="L33" s="4"/>
      <c r="M33" s="4"/>
      <c r="N33" s="4"/>
      <c r="O33" s="4"/>
      <c r="P33" s="4"/>
      <c r="Q33" s="4"/>
    </row>
    <row r="34" spans="1:21" ht="79.5" hidden="1" customHeight="1" x14ac:dyDescent="0.25">
      <c r="A34" s="44" t="s">
        <v>3356</v>
      </c>
      <c r="B34" s="382" t="s">
        <v>3357</v>
      </c>
      <c r="C34" s="383"/>
      <c r="D34" s="4"/>
      <c r="E34" s="4"/>
      <c r="F34" s="4"/>
      <c r="G34" s="4"/>
      <c r="H34" s="4"/>
      <c r="I34" s="4"/>
      <c r="J34" s="4"/>
      <c r="K34" s="4"/>
      <c r="L34" s="4"/>
      <c r="M34" s="4"/>
      <c r="N34" s="4"/>
      <c r="O34" s="4"/>
      <c r="P34" s="4"/>
      <c r="Q34" s="4"/>
    </row>
    <row r="35" spans="1:21" ht="70.5" hidden="1" customHeight="1" x14ac:dyDescent="0.25">
      <c r="A35" s="44" t="s">
        <v>3358</v>
      </c>
      <c r="B35" s="382" t="s">
        <v>3359</v>
      </c>
      <c r="C35" s="383"/>
      <c r="D35" s="4"/>
      <c r="E35" s="4"/>
      <c r="F35" s="4"/>
      <c r="G35" s="4"/>
      <c r="H35" s="4"/>
      <c r="I35" s="4"/>
      <c r="J35" s="4"/>
      <c r="K35" s="4"/>
      <c r="L35" s="4"/>
      <c r="M35" s="4"/>
      <c r="N35" s="4"/>
      <c r="O35" s="4"/>
      <c r="P35" s="4"/>
      <c r="Q35" s="4"/>
    </row>
    <row r="36" spans="1:21" ht="45.75" hidden="1" customHeight="1" x14ac:dyDescent="0.25">
      <c r="A36" s="44" t="s">
        <v>3360</v>
      </c>
      <c r="B36" s="382" t="s">
        <v>3361</v>
      </c>
      <c r="C36" s="383"/>
      <c r="D36" s="4"/>
      <c r="E36" s="4"/>
      <c r="F36" s="4"/>
      <c r="G36" s="4"/>
      <c r="H36" s="4"/>
      <c r="I36" s="4"/>
      <c r="J36" s="4"/>
      <c r="K36" s="4"/>
      <c r="L36" s="4"/>
      <c r="M36" s="4"/>
      <c r="N36" s="4"/>
      <c r="O36" s="4"/>
      <c r="P36" s="4"/>
      <c r="Q36" s="4"/>
    </row>
    <row r="37" spans="1:21" ht="54.75" hidden="1" customHeight="1" x14ac:dyDescent="0.25">
      <c r="A37" s="44" t="s">
        <v>3362</v>
      </c>
      <c r="B37" s="382" t="s">
        <v>3363</v>
      </c>
      <c r="C37" s="383"/>
      <c r="D37" s="4"/>
      <c r="E37" s="4"/>
      <c r="F37" s="4"/>
      <c r="G37" s="4"/>
      <c r="H37" s="4"/>
      <c r="I37" s="4"/>
      <c r="J37" s="4"/>
      <c r="K37" s="4"/>
      <c r="L37" s="4"/>
      <c r="M37" s="4"/>
      <c r="N37" s="4"/>
      <c r="O37" s="4"/>
      <c r="P37" s="4"/>
      <c r="Q37" s="4"/>
    </row>
    <row r="38" spans="1:21" ht="37.5" hidden="1" customHeight="1" x14ac:dyDescent="0.25">
      <c r="A38" s="44" t="s">
        <v>3364</v>
      </c>
      <c r="B38" s="382" t="s">
        <v>3365</v>
      </c>
      <c r="C38" s="383"/>
      <c r="D38" s="4"/>
      <c r="E38" s="4"/>
      <c r="F38" s="4"/>
      <c r="G38" s="4"/>
      <c r="H38" s="4"/>
      <c r="I38" s="4"/>
      <c r="J38" s="4"/>
      <c r="K38" s="4"/>
      <c r="L38" s="4"/>
      <c r="M38" s="4"/>
      <c r="N38" s="4"/>
      <c r="O38" s="4"/>
      <c r="P38" s="4"/>
      <c r="Q38" s="4"/>
    </row>
    <row r="39" spans="1:21" ht="61.5" hidden="1" customHeight="1" x14ac:dyDescent="0.25">
      <c r="A39" s="44" t="s">
        <v>3366</v>
      </c>
      <c r="B39" s="382" t="s">
        <v>3367</v>
      </c>
      <c r="C39" s="383"/>
      <c r="D39" s="4"/>
      <c r="E39" s="4"/>
      <c r="F39" s="4"/>
      <c r="G39" s="4"/>
      <c r="H39" s="4"/>
      <c r="I39" s="4"/>
      <c r="J39" s="4"/>
      <c r="K39" s="4"/>
      <c r="L39" s="4"/>
      <c r="M39" s="4"/>
      <c r="N39" s="4"/>
      <c r="O39" s="4"/>
      <c r="P39" s="4"/>
      <c r="Q39" s="4"/>
    </row>
    <row r="40" spans="1:21" ht="53.25" hidden="1" customHeight="1" x14ac:dyDescent="0.25">
      <c r="A40" s="44" t="s">
        <v>3368</v>
      </c>
      <c r="B40" s="382" t="s">
        <v>3369</v>
      </c>
      <c r="C40" s="383"/>
      <c r="D40" s="4"/>
      <c r="E40" s="4"/>
      <c r="F40" s="4"/>
      <c r="G40" s="4"/>
      <c r="H40" s="4"/>
      <c r="I40" s="4"/>
      <c r="J40" s="4"/>
      <c r="K40" s="4"/>
      <c r="L40" s="4"/>
      <c r="M40" s="4"/>
      <c r="N40" s="4"/>
      <c r="O40" s="4"/>
      <c r="P40" s="4"/>
      <c r="Q40" s="4"/>
    </row>
    <row r="41" spans="1:21" ht="73.5" hidden="1" customHeight="1" x14ac:dyDescent="0.25">
      <c r="A41" s="44" t="s">
        <v>3370</v>
      </c>
      <c r="B41" s="382" t="s">
        <v>3371</v>
      </c>
      <c r="C41" s="383"/>
      <c r="D41" s="4"/>
      <c r="E41" s="4"/>
      <c r="F41" s="4"/>
      <c r="G41" s="4"/>
      <c r="H41" s="4"/>
      <c r="I41" s="4"/>
      <c r="J41" s="4"/>
      <c r="K41" s="4"/>
      <c r="L41" s="4"/>
      <c r="M41" s="4"/>
      <c r="N41" s="4"/>
      <c r="O41" s="4"/>
      <c r="P41" s="4"/>
      <c r="Q41" s="4"/>
    </row>
    <row r="42" spans="1:21" ht="57.75" hidden="1" customHeight="1" x14ac:dyDescent="0.25">
      <c r="A42" s="44" t="s">
        <v>3372</v>
      </c>
      <c r="B42" s="382" t="s">
        <v>3373</v>
      </c>
      <c r="C42" s="383"/>
      <c r="D42" s="4"/>
      <c r="E42" s="4"/>
      <c r="F42" s="4"/>
      <c r="G42" s="4"/>
      <c r="H42" s="4"/>
      <c r="I42" s="4"/>
      <c r="J42" s="4"/>
      <c r="K42" s="4"/>
      <c r="L42" s="4"/>
      <c r="M42" s="4"/>
      <c r="N42" s="4"/>
      <c r="O42" s="4"/>
      <c r="P42" s="4"/>
      <c r="Q42" s="4"/>
    </row>
    <row r="43" spans="1:21" ht="84" hidden="1" customHeight="1" x14ac:dyDescent="0.25">
      <c r="A43" s="44" t="s">
        <v>3374</v>
      </c>
      <c r="B43" s="382" t="s">
        <v>3375</v>
      </c>
      <c r="C43" s="383"/>
      <c r="D43" s="4"/>
      <c r="E43" s="4"/>
      <c r="F43" s="4"/>
      <c r="G43" s="4"/>
      <c r="H43" s="4"/>
      <c r="I43" s="4"/>
      <c r="J43" s="4"/>
      <c r="K43" s="4"/>
      <c r="L43" s="4"/>
      <c r="M43" s="4"/>
      <c r="N43" s="4"/>
      <c r="O43" s="4"/>
      <c r="P43" s="4"/>
      <c r="Q43" s="4"/>
    </row>
    <row r="44" spans="1:21" ht="48" hidden="1" customHeight="1" x14ac:dyDescent="0.25">
      <c r="A44" s="44" t="s">
        <v>3376</v>
      </c>
      <c r="B44" s="382" t="s">
        <v>3377</v>
      </c>
      <c r="C44" s="383"/>
      <c r="D44" s="4"/>
      <c r="E44" s="4"/>
      <c r="F44" s="4"/>
      <c r="G44" s="4"/>
      <c r="H44" s="4"/>
      <c r="I44" s="4"/>
      <c r="J44" s="4"/>
      <c r="K44" s="4"/>
      <c r="L44" s="4"/>
      <c r="M44" s="4"/>
      <c r="N44" s="4"/>
      <c r="O44" s="4"/>
      <c r="P44" s="4"/>
      <c r="Q44" s="4"/>
    </row>
    <row r="45" spans="1:21" ht="57" hidden="1" customHeight="1" x14ac:dyDescent="0.25">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5">
      <c r="A46" s="44" t="s">
        <v>3380</v>
      </c>
      <c r="B46" s="391" t="s">
        <v>3381</v>
      </c>
      <c r="C46" s="383"/>
      <c r="D46" s="42"/>
      <c r="E46" s="4"/>
      <c r="F46" s="4"/>
      <c r="G46" s="4"/>
      <c r="H46" s="4"/>
      <c r="I46" s="4"/>
      <c r="J46" s="4"/>
      <c r="K46" s="4"/>
      <c r="L46" s="4"/>
      <c r="M46" s="4"/>
      <c r="N46" s="4"/>
      <c r="O46" s="4"/>
      <c r="P46" s="4"/>
      <c r="Q46" s="4"/>
    </row>
    <row r="47" spans="1:21" ht="66" hidden="1" customHeight="1" x14ac:dyDescent="0.25">
      <c r="A47" s="50" t="s">
        <v>3382</v>
      </c>
      <c r="B47" s="392" t="s">
        <v>3383</v>
      </c>
      <c r="C47" s="392"/>
      <c r="D47" s="4"/>
      <c r="E47" s="4"/>
      <c r="F47" s="4"/>
      <c r="G47" s="4"/>
      <c r="H47" s="4"/>
      <c r="I47" s="4"/>
      <c r="J47" s="4"/>
      <c r="K47" s="4"/>
      <c r="L47" s="4"/>
      <c r="M47" s="4"/>
      <c r="N47" s="4"/>
      <c r="O47" s="4"/>
      <c r="P47" s="4"/>
      <c r="Q47" s="4"/>
    </row>
    <row r="48" spans="1:21" ht="123.75" customHeight="1" x14ac:dyDescent="0.25">
      <c r="A48" s="312" t="s">
        <v>3384</v>
      </c>
      <c r="B48" s="390" t="s">
        <v>3385</v>
      </c>
      <c r="C48" s="389"/>
      <c r="D48" s="4"/>
      <c r="E48" s="4"/>
      <c r="F48" s="4"/>
      <c r="G48" s="4"/>
      <c r="H48" s="4"/>
      <c r="I48" s="4"/>
      <c r="J48" s="4"/>
      <c r="K48" s="4"/>
      <c r="L48" s="4"/>
      <c r="M48" s="4"/>
      <c r="N48" s="4"/>
      <c r="O48" s="4"/>
      <c r="P48" s="4"/>
      <c r="Q48" s="4"/>
    </row>
    <row r="49" spans="1:17" s="306" customFormat="1" ht="34.5" customHeight="1" x14ac:dyDescent="0.25">
      <c r="A49" s="312" t="s">
        <v>3386</v>
      </c>
      <c r="B49" s="388" t="s">
        <v>3387</v>
      </c>
      <c r="C49" s="389"/>
      <c r="D49" s="4"/>
      <c r="E49" s="4"/>
      <c r="F49" s="4"/>
      <c r="G49" s="4"/>
      <c r="H49" s="4"/>
      <c r="I49" s="4"/>
      <c r="J49" s="4"/>
      <c r="K49" s="4"/>
      <c r="L49" s="4"/>
      <c r="M49" s="4"/>
      <c r="N49" s="4"/>
      <c r="O49" s="4"/>
      <c r="P49" s="4"/>
      <c r="Q49" s="4"/>
    </row>
    <row r="50" spans="1:17" s="313" customFormat="1" ht="34.5" customHeight="1" x14ac:dyDescent="0.25">
      <c r="A50" s="312" t="s">
        <v>3388</v>
      </c>
      <c r="B50" s="388" t="s">
        <v>3389</v>
      </c>
      <c r="C50" s="389"/>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2022-04-04T19:59:02Z</cp:lastPrinted>
  <dcterms:created xsi:type="dcterms:W3CDTF">2022-04-01T05:14:30Z</dcterms:created>
  <dcterms:modified xsi:type="dcterms:W3CDTF">2022-07-08T17:46:10Z</dcterms:modified>
</cp:coreProperties>
</file>